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. Кап.ремонт Сельвинского\"/>
    </mc:Choice>
  </mc:AlternateContent>
  <bookViews>
    <workbookView xWindow="0" yWindow="0" windowWidth="28800" windowHeight="12450"/>
  </bookViews>
  <sheets>
    <sheet name="НМЦК 2022" sheetId="3" r:id="rId1"/>
  </sheets>
  <calcPr calcId="162913"/>
</workbook>
</file>

<file path=xl/calcChain.xml><?xml version="1.0" encoding="utf-8"?>
<calcChain xmlns="http://schemas.openxmlformats.org/spreadsheetml/2006/main">
  <c r="I60" i="3" l="1"/>
  <c r="I62" i="3" s="1"/>
  <c r="N35" i="3" s="1"/>
  <c r="N36" i="3" s="1"/>
  <c r="N37" i="3" s="1"/>
  <c r="I36" i="3"/>
  <c r="E36" i="3"/>
  <c r="E37" i="3" s="1"/>
  <c r="D36" i="3"/>
  <c r="D37" i="3" s="1"/>
  <c r="D38" i="3" s="1"/>
  <c r="G42" i="3"/>
  <c r="G44" i="3" s="1"/>
  <c r="G45" i="3" s="1"/>
  <c r="K35" i="3"/>
  <c r="M35" i="3" s="1"/>
  <c r="D42" i="3" l="1"/>
  <c r="D44" i="3" s="1"/>
  <c r="D45" i="3" s="1"/>
  <c r="E38" i="3"/>
  <c r="E42" i="3" s="1"/>
  <c r="E44" i="3" s="1"/>
  <c r="E45" i="3" s="1"/>
  <c r="O35" i="3"/>
  <c r="K36" i="3"/>
  <c r="M36" i="3" s="1"/>
  <c r="O36" i="3" s="1"/>
  <c r="I37" i="3"/>
  <c r="I38" i="3" s="1"/>
  <c r="I41" i="3" s="1"/>
  <c r="N38" i="3"/>
  <c r="N41" i="3" s="1"/>
  <c r="N42" i="3" s="1"/>
  <c r="N43" i="3" s="1"/>
  <c r="N44" i="3" s="1"/>
  <c r="N45" i="3" s="1"/>
  <c r="K37" i="3" l="1"/>
  <c r="M37" i="3" s="1"/>
  <c r="O37" i="3" s="1"/>
  <c r="K38" i="3"/>
  <c r="M38" i="3" s="1"/>
  <c r="O38" i="3" s="1"/>
  <c r="I42" i="3"/>
  <c r="I44" i="3" s="1"/>
  <c r="I45" i="3" s="1"/>
  <c r="K41" i="3"/>
  <c r="K42" i="3" l="1"/>
  <c r="M42" i="3" s="1"/>
  <c r="O42" i="3" s="1"/>
  <c r="M41" i="3"/>
  <c r="O41" i="3" s="1"/>
  <c r="K44" i="3"/>
  <c r="K45" i="3" l="1"/>
  <c r="M45" i="3" s="1"/>
  <c r="O45" i="3" s="1"/>
  <c r="M44" i="3"/>
  <c r="O44" i="3" s="1"/>
</calcChain>
</file>

<file path=xl/sharedStrings.xml><?xml version="1.0" encoding="utf-8"?>
<sst xmlns="http://schemas.openxmlformats.org/spreadsheetml/2006/main" count="76" uniqueCount="71">
  <si>
    <t>«Капитальный ремонт сетей теплоснабжения по ул.Сельвинского в г.Симферополе».</t>
  </si>
  <si>
    <t>ОБОСНОВАНИЕ НАЧАЛЬНОЙ (МАКСИМАЛЬНОЙ) ЦЕНЫ КОНТРАКТА 
на выполнение работ по объекту: «Капитальный ремонт сетей теплоснабжения по ул.Сельвинского в г.Симферополе».</t>
  </si>
  <si>
    <t>«УТВЕРЖДАЮ»</t>
  </si>
  <si>
    <t>Заместитель генерального</t>
  </si>
  <si>
    <t xml:space="preserve"> директора</t>
  </si>
  <si>
    <t>по капитальному строительству</t>
  </si>
  <si>
    <t xml:space="preserve">ГУП РК </t>
  </si>
  <si>
    <t>«Крымтеплокоммунэнерго»</t>
  </si>
  <si>
    <t>________________    Прилипко Д.В.</t>
  </si>
  <si>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</si>
  <si>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</si>
  <si>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</si>
  <si>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</si>
  <si>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</si>
  <si>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</si>
  <si>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</si>
  <si>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</si>
  <si>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</si>
  <si>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</si>
  <si>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</si>
  <si>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</si>
  <si>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</si>
  <si>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</si>
  <si>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</si>
  <si>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Глава 1. Подготовка территории капитального ремонта</t>
  </si>
  <si>
    <t xml:space="preserve">Итого по Главе 1. </t>
  </si>
  <si>
    <t>Глава 2. Основные объекты строительства</t>
  </si>
  <si>
    <t>Капитальный ремонт сетей теплоснабжения по ул.Сельвинского в г.Симферополе</t>
  </si>
  <si>
    <t>Номера сметных расчетов и смет</t>
  </si>
  <si>
    <t>Итого по Главе 2. "Основные объекты строительства"</t>
  </si>
  <si>
    <t>Итого по Главам 1-7</t>
  </si>
  <si>
    <t>Итого по Главам 1-8</t>
  </si>
  <si>
    <t>Итого по Главам 1-9</t>
  </si>
  <si>
    <t>Непредвиденные затраты</t>
  </si>
  <si>
    <t xml:space="preserve">Письмо Минрегиона  Российской Федерации от 21.09.2010 №33302-ИП/08  </t>
  </si>
  <si>
    <t>Непредвиденные затраты - 2%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</si>
  <si>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</si>
  <si>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</si>
  <si>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</si>
  <si>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</si>
  <si>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</si>
  <si>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Начальник ОКС</t>
  </si>
  <si>
    <t>Е.Ю. Плющаков</t>
  </si>
  <si>
    <t>(подпись)</t>
  </si>
  <si>
    <t xml:space="preserve"> Исполнитель:</t>
  </si>
  <si>
    <t>(Ф.И.О.)</t>
  </si>
  <si>
    <t>Доля сметной стоимости, подлежащая выполнению подрядчиком в 2022</t>
  </si>
  <si>
    <t>на 2022 год</t>
  </si>
  <si>
    <t>=</t>
  </si>
  <si>
    <t>1.</t>
  </si>
  <si>
    <t>2.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</si>
  <si>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</si>
  <si>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</si>
  <si>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>С учетом полученных данных вычисляются прогнозные индексы для каждого периода исполнения контракта:</t>
  </si>
  <si>
    <t>К на 2022 =</t>
  </si>
  <si>
    <t>Итого индекс прогнозной инфляции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</si>
  <si>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</si>
  <si>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</si>
  <si>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</si>
  <si>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</si>
  <si>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Стоимость работ в
ценах на дату
утверждения сметной
документации
III кв.2021 г.</t>
  </si>
  <si>
    <t>Стоимость работ в
ценах на дату
формирования
начальной
(максимальной)
цены контракта
III кв. 2021</t>
  </si>
  <si>
    <t xml:space="preserve">На основании Распоряжения Совета министров Республики Крым от 06 декабря 2021 г. №1620-р сумма лимитов бюджетных обязательств, выделеных в рамках "РАИП И Плана капитального ремонта Республики Крым"на выполнение работ по объекту: «Капитальный ремонт сетей теплоснабжения по ул.Сельвинского в г.Симферополе» составляет 154 645.302 тыс. руб. Стоимость услуг строительного контроля 3 156,108 тыс. руб. Итого остаток лимитов бюджетных обязательств составляет 151 489,194 тыс.руб. </t>
  </si>
  <si>
    <r>
      <t>Итого НМЦК: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151 489.194</t>
    </r>
    <r>
      <rPr>
        <b/>
        <sz val="11"/>
        <color theme="1"/>
        <rFont val="Times New Roman"/>
        <family val="1"/>
        <charset val="204"/>
      </rPr>
      <t xml:space="preserve"> тыс.руб. (сто пятьдесят один миллион четыреста восемьдесят девять тысяч сто девяносто четыре  руб. 00 коп.)</t>
    </r>
  </si>
  <si>
    <t>Инженер по ПСР ОКС</t>
  </si>
  <si>
    <t>Т.Н. Ушакова-Нароваткина</t>
  </si>
  <si>
    <t>«_____» ______________2022 г.</t>
  </si>
  <si>
    <t>Используется проектно-сметный метод. 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№91-1-1-2-0287419-2022 от 06.05.2022 г.</t>
  </si>
  <si>
    <t>16.05.2022 г.</t>
  </si>
  <si>
    <t>02-01-01</t>
  </si>
  <si>
    <t>Индекс прогнозной инфляции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</si>
</sst>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10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top"/>
    </xf>
    <xf numFmtId="166" fontId="0" fillId="0" borderId="2" xfId="0" applyNumberFormat="1" applyBorder="1" applyAlignment="1">
      <alignment horizontal="center" vertical="top"/>
    </xf>
    <xf numFmtId="0" fontId="1" fillId="0" borderId="2" xfId="0" applyFont="1" applyBorder="1"/>
    <xf numFmtId="166" fontId="1" fillId="0" borderId="2" xfId="0" applyNumberFormat="1" applyFont="1" applyBorder="1" applyAlignment="1">
      <alignment horizontal="center" vertical="top"/>
    </xf>
    <xf numFmtId="165" fontId="0" fillId="0" borderId="0" xfId="0" applyNumberFormat="1" applyAlignment="1"/>
    <xf numFmtId="165" fontId="0" fillId="0" borderId="0" xfId="0" applyNumberFormat="1"/>
    <xf numFmtId="0" fontId="0" fillId="0" borderId="0" xfId="0" applyAlignment="1">
      <alignment vertical="center"/>
    </xf>
    <xf numFmtId="2" fontId="1" fillId="0" borderId="2" xfId="0" applyNumberFormat="1" applyFont="1" applyBorder="1" applyAlignment="1">
      <alignment horizontal="center" vertical="top" wrapText="1"/>
    </xf>
    <xf numFmtId="167" fontId="0" fillId="0" borderId="0" xfId="0" applyNumberFormat="1"/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center" vertical="top"/>
    </xf>
    <xf numFmtId="167" fontId="0" fillId="0" borderId="2" xfId="0" applyNumberFormat="1" applyBorder="1" applyAlignment="1">
      <alignment horizontal="center" vertical="top"/>
    </xf>
    <xf numFmtId="49" fontId="0" fillId="0" borderId="2" xfId="0" applyNumberFormat="1" applyBorder="1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2" fontId="0" fillId="0" borderId="2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58</xdr:row>
          <xdr:rowOff>161925</xdr:rowOff>
        </xdr:from>
        <xdr:to>
          <xdr:col>6</xdr:col>
          <xdr:colOff>504825</xdr:colOff>
          <xdr:row>60</xdr:row>
          <xdr:rowOff>133350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54</xdr:row>
          <xdr:rowOff>0</xdr:rowOff>
        </xdr:from>
        <xdr:to>
          <xdr:col>4</xdr:col>
          <xdr:colOff>628650</xdr:colOff>
          <xdr:row>55</xdr:row>
          <xdr:rowOff>171450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1080800</xdr:colOff>
      <xdr:row>57</xdr:row>
      <xdr:rowOff>17320</xdr:rowOff>
    </xdr:from>
    <xdr:to>
      <xdr:col>4</xdr:col>
      <xdr:colOff>628650</xdr:colOff>
      <xdr:row>59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2"/>
  <sheetViews>
    <sheetView tabSelected="1" view="pageBreakPreview" zoomScaleNormal="100" zoomScaleSheetLayoutView="100" workbookViewId="0">
      <selection activeCell="B70" sqref="B70:O70"/>
    </sheetView>
  </sheetViews>
  <sheetFormatPr defaultRowHeight="15" x14ac:dyDescent="0.25"/>
  <cols>
    <col min="1" max="1" width="4.5703125" customWidth="1"/>
    <col min="2" max="2" width="12.85546875" customWidth="1"/>
    <col min="3" max="3" width="22.85546875" customWidth="1"/>
    <col min="4" max="4" width="13.28515625" customWidth="1"/>
    <col min="5" max="5" width="9.5703125" customWidth="1"/>
    <col min="6" max="6" width="3.5703125" customWidth="1"/>
    <col min="7" max="7" width="9" customWidth="1"/>
    <col min="8" max="8" width="3.5703125" customWidth="1"/>
    <col min="9" max="9" width="7.28515625" customWidth="1"/>
    <col min="10" max="10" width="3.5703125" customWidth="1"/>
    <col min="11" max="11" width="16.85546875" customWidth="1"/>
    <col min="12" max="12" width="12" customWidth="1"/>
    <col min="13" max="13" width="20.7109375" customWidth="1"/>
    <col min="14" max="14" width="14.28515625" customWidth="1"/>
    <col min="15" max="15" width="17.5703125" customWidth="1"/>
  </cols>
  <sheetData>
    <row r="1" spans="1:15" ht="18.75" customHeight="1" x14ac:dyDescent="0.25">
      <c r="A1" s="33" t="s">
        <v>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8.7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6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.2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6" spans="1:15" ht="15.75" x14ac:dyDescent="0.25">
      <c r="L6" s="35" t="s">
        <v>2</v>
      </c>
      <c r="M6" s="35"/>
      <c r="N6" s="35"/>
      <c r="O6" s="35"/>
    </row>
    <row r="7" spans="1:15" ht="15.75" x14ac:dyDescent="0.25">
      <c r="L7" s="35" t="s">
        <v>3</v>
      </c>
      <c r="M7" s="35"/>
      <c r="N7" s="35"/>
      <c r="O7" s="35"/>
    </row>
    <row r="8" spans="1:15" ht="15.75" x14ac:dyDescent="0.25">
      <c r="L8" s="35" t="s">
        <v>4</v>
      </c>
      <c r="M8" s="35"/>
      <c r="N8" s="35"/>
      <c r="O8" s="35"/>
    </row>
    <row r="9" spans="1:15" ht="15.75" x14ac:dyDescent="0.25">
      <c r="L9" s="35" t="s">
        <v>5</v>
      </c>
      <c r="M9" s="35"/>
      <c r="N9" s="35"/>
      <c r="O9" s="35"/>
    </row>
    <row r="10" spans="1:15" ht="15.75" x14ac:dyDescent="0.25">
      <c r="L10" s="35" t="s">
        <v>6</v>
      </c>
      <c r="M10" s="35"/>
      <c r="N10" s="35"/>
      <c r="O10" s="35"/>
    </row>
    <row r="11" spans="1:15" ht="15.75" x14ac:dyDescent="0.25">
      <c r="L11" s="35" t="s">
        <v>7</v>
      </c>
      <c r="M11" s="35"/>
      <c r="N11" s="35"/>
      <c r="O11" s="35"/>
    </row>
    <row r="12" spans="1:15" ht="15.75" x14ac:dyDescent="0.25">
      <c r="L12" s="35" t="s">
        <v>8</v>
      </c>
      <c r="M12" s="35"/>
      <c r="N12" s="35"/>
      <c r="O12" s="35"/>
    </row>
    <row r="13" spans="1:15" ht="15.75" x14ac:dyDescent="0.25">
      <c r="L13" s="37" t="s">
        <v>66</v>
      </c>
      <c r="M13" s="37"/>
      <c r="N13" s="37"/>
      <c r="O13" s="37"/>
    </row>
    <row r="14" spans="1:15" ht="18.75" customHeight="1" x14ac:dyDescent="0.25">
      <c r="A14" s="36" t="s">
        <v>56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ht="18.7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ht="18.75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ht="24.75" customHeight="1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12.75" hidden="1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ht="15" hidden="1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ht="15" hidden="1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ht="15" customHeight="1" x14ac:dyDescent="0.25">
      <c r="A21" s="36" t="s">
        <v>9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ht="8.2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ht="8.25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5" ht="15.75" x14ac:dyDescent="0.25">
      <c r="A24" s="28" t="s">
        <v>13</v>
      </c>
      <c r="B24" s="28"/>
      <c r="C24" s="28"/>
      <c r="D24" s="28"/>
      <c r="E24" s="28"/>
      <c r="F24" s="28"/>
      <c r="G24" s="28"/>
      <c r="H24" s="29" t="s">
        <v>0</v>
      </c>
      <c r="I24" s="29"/>
      <c r="J24" s="29"/>
      <c r="K24" s="29"/>
      <c r="L24" s="29"/>
      <c r="M24" s="29"/>
      <c r="N24" s="29"/>
      <c r="O24" s="29"/>
    </row>
    <row r="25" spans="1:15" ht="65.25" customHeight="1" x14ac:dyDescent="0.25">
      <c r="A25" s="28" t="s">
        <v>14</v>
      </c>
      <c r="B25" s="28"/>
      <c r="C25" s="28"/>
      <c r="D25" s="28"/>
      <c r="E25" s="28"/>
      <c r="F25" s="28"/>
      <c r="G25" s="28"/>
      <c r="H25" s="29" t="s">
        <v>67</v>
      </c>
      <c r="I25" s="29"/>
      <c r="J25" s="29"/>
      <c r="K25" s="29"/>
      <c r="L25" s="29"/>
      <c r="M25" s="29"/>
      <c r="N25" s="29"/>
      <c r="O25" s="29"/>
    </row>
    <row r="26" spans="1:15" ht="15.75" x14ac:dyDescent="0.25">
      <c r="A26" s="28" t="s">
        <v>15</v>
      </c>
      <c r="B26" s="28"/>
      <c r="C26" s="28"/>
      <c r="D26" s="28"/>
      <c r="E26" s="28"/>
      <c r="F26" s="28"/>
      <c r="G26" s="28"/>
      <c r="H26" s="29" t="s">
        <v>68</v>
      </c>
      <c r="I26" s="29"/>
      <c r="J26" s="29"/>
      <c r="K26" s="29"/>
      <c r="L26" s="29"/>
      <c r="M26" s="29"/>
      <c r="N26" s="29"/>
      <c r="O26" s="29"/>
    </row>
    <row r="27" spans="1:15" ht="15.75" x14ac:dyDescent="0.25">
      <c r="A27" s="30" t="s">
        <v>16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1:15" x14ac:dyDescent="0.25">
      <c r="A28" s="31" t="s">
        <v>17</v>
      </c>
      <c r="B28" s="4"/>
      <c r="C28" s="31" t="s">
        <v>19</v>
      </c>
      <c r="D28" s="31"/>
      <c r="E28" s="31"/>
      <c r="F28" s="31"/>
      <c r="G28" s="31"/>
      <c r="H28" s="31"/>
      <c r="I28" s="31"/>
      <c r="J28" s="31"/>
      <c r="K28" s="31" t="s">
        <v>60</v>
      </c>
      <c r="L28" s="31" t="s">
        <v>12</v>
      </c>
      <c r="M28" s="31" t="s">
        <v>61</v>
      </c>
      <c r="N28" s="31" t="s">
        <v>11</v>
      </c>
      <c r="O28" s="31" t="s">
        <v>10</v>
      </c>
    </row>
    <row r="29" spans="1:15" ht="105.75" customHeight="1" x14ac:dyDescent="0.25">
      <c r="A29" s="31"/>
      <c r="B29" s="18" t="s">
        <v>28</v>
      </c>
      <c r="C29" s="18" t="s">
        <v>18</v>
      </c>
      <c r="D29" s="18" t="s">
        <v>20</v>
      </c>
      <c r="E29" s="31" t="s">
        <v>21</v>
      </c>
      <c r="F29" s="31"/>
      <c r="G29" s="31" t="s">
        <v>22</v>
      </c>
      <c r="H29" s="31"/>
      <c r="I29" s="31" t="s">
        <v>23</v>
      </c>
      <c r="J29" s="31"/>
      <c r="K29" s="31"/>
      <c r="L29" s="31"/>
      <c r="M29" s="31"/>
      <c r="N29" s="31"/>
      <c r="O29" s="31"/>
    </row>
    <row r="30" spans="1:15" s="22" customFormat="1" x14ac:dyDescent="0.25">
      <c r="A30" s="5">
        <v>1</v>
      </c>
      <c r="B30" s="6">
        <v>2</v>
      </c>
      <c r="C30" s="18">
        <v>3</v>
      </c>
      <c r="D30" s="5">
        <v>4</v>
      </c>
      <c r="E30" s="31">
        <v>5</v>
      </c>
      <c r="F30" s="31"/>
      <c r="G30" s="31">
        <v>6</v>
      </c>
      <c r="H30" s="31"/>
      <c r="I30" s="31">
        <v>7</v>
      </c>
      <c r="J30" s="31"/>
      <c r="K30" s="5">
        <v>8</v>
      </c>
      <c r="L30" s="5">
        <v>9</v>
      </c>
      <c r="M30" s="5">
        <v>10</v>
      </c>
      <c r="N30" s="5">
        <v>11</v>
      </c>
      <c r="O30" s="5">
        <v>12</v>
      </c>
    </row>
    <row r="31" spans="1:15" x14ac:dyDescent="0.25">
      <c r="A31" s="7" t="s">
        <v>24</v>
      </c>
      <c r="B31" s="4"/>
      <c r="C31" s="4"/>
      <c r="D31" s="4"/>
      <c r="E31" s="31"/>
      <c r="F31" s="31"/>
      <c r="G31" s="31"/>
      <c r="H31" s="31"/>
      <c r="I31" s="31"/>
      <c r="J31" s="31"/>
      <c r="K31" s="4"/>
      <c r="L31" s="4"/>
      <c r="M31" s="4"/>
      <c r="N31" s="4"/>
      <c r="O31" s="4"/>
    </row>
    <row r="32" spans="1:15" x14ac:dyDescent="0.25">
      <c r="A32" s="4"/>
      <c r="B32" s="4"/>
      <c r="C32" s="4"/>
      <c r="D32" s="4"/>
      <c r="E32" s="31"/>
      <c r="F32" s="31"/>
      <c r="G32" s="31"/>
      <c r="H32" s="31"/>
      <c r="I32" s="31"/>
      <c r="J32" s="31"/>
      <c r="K32" s="4"/>
      <c r="L32" s="4"/>
      <c r="M32" s="4"/>
      <c r="N32" s="4"/>
      <c r="O32" s="4"/>
    </row>
    <row r="33" spans="1:15" x14ac:dyDescent="0.25">
      <c r="A33" s="7" t="s">
        <v>25</v>
      </c>
      <c r="B33" s="4"/>
      <c r="C33" s="4"/>
      <c r="D33" s="8">
        <v>0</v>
      </c>
      <c r="E33" s="38">
        <v>0</v>
      </c>
      <c r="F33" s="38"/>
      <c r="G33" s="38">
        <v>0</v>
      </c>
      <c r="H33" s="38"/>
      <c r="I33" s="38">
        <v>0</v>
      </c>
      <c r="J33" s="38"/>
      <c r="K33" s="8">
        <v>0</v>
      </c>
      <c r="L33" s="8"/>
      <c r="M33" s="8">
        <v>0</v>
      </c>
      <c r="N33" s="8"/>
      <c r="O33" s="8">
        <v>0</v>
      </c>
    </row>
    <row r="34" spans="1:15" x14ac:dyDescent="0.25">
      <c r="A34" s="7" t="s">
        <v>26</v>
      </c>
      <c r="B34" s="4"/>
      <c r="C34" s="4"/>
      <c r="D34" s="4"/>
      <c r="E34" s="31"/>
      <c r="F34" s="31"/>
      <c r="G34" s="31"/>
      <c r="H34" s="31"/>
      <c r="I34" s="31"/>
      <c r="J34" s="31"/>
      <c r="K34" s="4"/>
      <c r="L34" s="4"/>
      <c r="M34" s="4"/>
      <c r="N34" s="4"/>
      <c r="O34" s="4"/>
    </row>
    <row r="35" spans="1:15" ht="60" x14ac:dyDescent="0.25">
      <c r="A35" s="4">
        <v>2</v>
      </c>
      <c r="B35" s="27" t="s">
        <v>69</v>
      </c>
      <c r="C35" s="6" t="s">
        <v>27</v>
      </c>
      <c r="D35" s="18">
        <v>122639.07</v>
      </c>
      <c r="E35" s="31">
        <v>262.17</v>
      </c>
      <c r="F35" s="31"/>
      <c r="G35" s="38">
        <v>0</v>
      </c>
      <c r="H35" s="38"/>
      <c r="I35" s="39">
        <v>0</v>
      </c>
      <c r="J35" s="39"/>
      <c r="K35" s="9">
        <f>SUM(D35:J35)</f>
        <v>122901.24</v>
      </c>
      <c r="L35" s="9">
        <v>1</v>
      </c>
      <c r="M35" s="10">
        <f>K35*L35</f>
        <v>122901.24</v>
      </c>
      <c r="N35" s="25">
        <f>I62</f>
        <v>1.0127330432176955</v>
      </c>
      <c r="O35" s="10">
        <f>M35*N35</f>
        <v>124466.14680042838</v>
      </c>
    </row>
    <row r="36" spans="1:15" ht="30" customHeight="1" x14ac:dyDescent="0.25">
      <c r="A36" s="40" t="s">
        <v>29</v>
      </c>
      <c r="B36" s="40"/>
      <c r="C36" s="40"/>
      <c r="D36" s="18">
        <f t="shared" ref="D36:E38" si="0">D35</f>
        <v>122639.07</v>
      </c>
      <c r="E36" s="31">
        <f t="shared" si="0"/>
        <v>262.17</v>
      </c>
      <c r="F36" s="31"/>
      <c r="G36" s="38">
        <v>0</v>
      </c>
      <c r="H36" s="38"/>
      <c r="I36" s="39">
        <f>I35</f>
        <v>0</v>
      </c>
      <c r="J36" s="39"/>
      <c r="K36" s="9">
        <f>SUM(D36:J36)</f>
        <v>122901.24</v>
      </c>
      <c r="L36" s="9">
        <v>1</v>
      </c>
      <c r="M36" s="10">
        <f t="shared" ref="M36:M38" si="1">K36*L36</f>
        <v>122901.24</v>
      </c>
      <c r="N36" s="25">
        <f>N35</f>
        <v>1.0127330432176955</v>
      </c>
      <c r="O36" s="10">
        <f t="shared" ref="O36:O38" si="2">M36*N36</f>
        <v>124466.14680042838</v>
      </c>
    </row>
    <row r="37" spans="1:15" ht="23.25" customHeight="1" x14ac:dyDescent="0.25">
      <c r="A37" s="4">
        <v>7</v>
      </c>
      <c r="B37" s="43" t="s">
        <v>30</v>
      </c>
      <c r="C37" s="43"/>
      <c r="D37" s="18">
        <f t="shared" si="0"/>
        <v>122639.07</v>
      </c>
      <c r="E37" s="31">
        <f t="shared" si="0"/>
        <v>262.17</v>
      </c>
      <c r="F37" s="31"/>
      <c r="G37" s="38">
        <v>0</v>
      </c>
      <c r="H37" s="38"/>
      <c r="I37" s="39">
        <f>I36</f>
        <v>0</v>
      </c>
      <c r="J37" s="39"/>
      <c r="K37" s="9">
        <f>SUM(D37:J37)</f>
        <v>122901.24</v>
      </c>
      <c r="L37" s="9">
        <v>1</v>
      </c>
      <c r="M37" s="10">
        <f t="shared" si="1"/>
        <v>122901.24</v>
      </c>
      <c r="N37" s="25">
        <f>N36</f>
        <v>1.0127330432176955</v>
      </c>
      <c r="O37" s="10">
        <f t="shared" si="2"/>
        <v>124466.14680042838</v>
      </c>
    </row>
    <row r="38" spans="1:15" x14ac:dyDescent="0.25">
      <c r="A38" s="4">
        <v>8</v>
      </c>
      <c r="B38" s="43" t="s">
        <v>31</v>
      </c>
      <c r="C38" s="43"/>
      <c r="D38" s="18">
        <f t="shared" si="0"/>
        <v>122639.07</v>
      </c>
      <c r="E38" s="31">
        <f t="shared" si="0"/>
        <v>262.17</v>
      </c>
      <c r="F38" s="31"/>
      <c r="G38" s="38">
        <v>0</v>
      </c>
      <c r="H38" s="38"/>
      <c r="I38" s="39">
        <f>I37</f>
        <v>0</v>
      </c>
      <c r="J38" s="39"/>
      <c r="K38" s="9">
        <f>SUM(D38:J38)</f>
        <v>122901.24</v>
      </c>
      <c r="L38" s="9">
        <v>1</v>
      </c>
      <c r="M38" s="10">
        <f t="shared" si="1"/>
        <v>122901.24</v>
      </c>
      <c r="N38" s="25">
        <f>N36</f>
        <v>1.0127330432176955</v>
      </c>
      <c r="O38" s="10">
        <f t="shared" si="2"/>
        <v>124466.14680042838</v>
      </c>
    </row>
    <row r="39" spans="1:15" x14ac:dyDescent="0.25">
      <c r="A39" s="4">
        <v>9</v>
      </c>
      <c r="B39" s="43" t="s">
        <v>32</v>
      </c>
      <c r="C39" s="43"/>
      <c r="D39" s="4"/>
      <c r="E39" s="31"/>
      <c r="F39" s="31"/>
      <c r="G39" s="31"/>
      <c r="H39" s="31"/>
      <c r="I39" s="31"/>
      <c r="J39" s="31"/>
      <c r="K39" s="4"/>
      <c r="L39" s="4"/>
      <c r="M39" s="4"/>
      <c r="N39" s="4"/>
      <c r="O39" s="4"/>
    </row>
    <row r="40" spans="1:15" x14ac:dyDescent="0.25">
      <c r="A40" s="4"/>
      <c r="B40" s="43" t="s">
        <v>33</v>
      </c>
      <c r="C40" s="43"/>
      <c r="D40" s="4"/>
      <c r="E40" s="31"/>
      <c r="F40" s="31"/>
      <c r="G40" s="31"/>
      <c r="H40" s="31"/>
      <c r="I40" s="31"/>
      <c r="J40" s="31"/>
      <c r="K40" s="4"/>
      <c r="L40" s="4"/>
      <c r="M40" s="4"/>
      <c r="N40" s="4"/>
      <c r="O40" s="4"/>
    </row>
    <row r="41" spans="1:15" ht="105" x14ac:dyDescent="0.25">
      <c r="A41" s="4">
        <v>10</v>
      </c>
      <c r="B41" s="6" t="s">
        <v>34</v>
      </c>
      <c r="C41" s="6" t="s">
        <v>35</v>
      </c>
      <c r="D41" s="18">
        <v>2458.02</v>
      </c>
      <c r="E41" s="31">
        <v>0</v>
      </c>
      <c r="F41" s="31"/>
      <c r="G41" s="38">
        <v>0</v>
      </c>
      <c r="H41" s="38"/>
      <c r="I41" s="39">
        <f>I38</f>
        <v>0</v>
      </c>
      <c r="J41" s="39"/>
      <c r="K41" s="9">
        <f>SUM(D41:J41)</f>
        <v>2458.02</v>
      </c>
      <c r="L41" s="9">
        <v>1</v>
      </c>
      <c r="M41" s="10">
        <f>K41*L41</f>
        <v>2458.02</v>
      </c>
      <c r="N41" s="25">
        <f>N38</f>
        <v>1.0127330432176955</v>
      </c>
      <c r="O41" s="10">
        <f>M41*N41</f>
        <v>2489.3180748899599</v>
      </c>
    </row>
    <row r="42" spans="1:15" ht="15" customHeight="1" x14ac:dyDescent="0.25">
      <c r="A42" s="40" t="s">
        <v>36</v>
      </c>
      <c r="B42" s="40" t="s">
        <v>36</v>
      </c>
      <c r="C42" s="40"/>
      <c r="D42" s="18">
        <f>D41+D38</f>
        <v>125097.09000000001</v>
      </c>
      <c r="E42" s="44">
        <f t="shared" ref="E42:K42" si="3">E41+E38</f>
        <v>262.17</v>
      </c>
      <c r="F42" s="45"/>
      <c r="G42" s="44">
        <f t="shared" si="3"/>
        <v>0</v>
      </c>
      <c r="H42" s="45"/>
      <c r="I42" s="44">
        <f t="shared" si="3"/>
        <v>0</v>
      </c>
      <c r="J42" s="45"/>
      <c r="K42" s="18">
        <f t="shared" si="3"/>
        <v>125359.26000000001</v>
      </c>
      <c r="L42" s="9">
        <v>1</v>
      </c>
      <c r="M42" s="10">
        <f>K42*L42</f>
        <v>125359.26000000001</v>
      </c>
      <c r="N42" s="25">
        <f>N41</f>
        <v>1.0127330432176955</v>
      </c>
      <c r="O42" s="10">
        <f>M42*N42</f>
        <v>126955.46487531834</v>
      </c>
    </row>
    <row r="43" spans="1:15" x14ac:dyDescent="0.25">
      <c r="A43" s="40" t="s">
        <v>37</v>
      </c>
      <c r="B43" s="40"/>
      <c r="C43" s="40"/>
      <c r="D43" s="4"/>
      <c r="E43" s="31"/>
      <c r="F43" s="31"/>
      <c r="G43" s="31"/>
      <c r="H43" s="31"/>
      <c r="I43" s="31"/>
      <c r="J43" s="31"/>
      <c r="K43" s="4"/>
      <c r="L43" s="4"/>
      <c r="M43" s="4"/>
      <c r="N43" s="25">
        <f>N42</f>
        <v>1.0127330432176955</v>
      </c>
      <c r="O43" s="4"/>
    </row>
    <row r="44" spans="1:15" ht="60" x14ac:dyDescent="0.25">
      <c r="A44" s="4"/>
      <c r="B44" s="6" t="s">
        <v>38</v>
      </c>
      <c r="C44" s="6" t="s">
        <v>39</v>
      </c>
      <c r="D44" s="20">
        <f>D42*20%</f>
        <v>25019.418000000005</v>
      </c>
      <c r="E44" s="41">
        <f t="shared" ref="E44:I44" si="4">E42*20%</f>
        <v>52.434000000000005</v>
      </c>
      <c r="F44" s="42"/>
      <c r="G44" s="41">
        <f t="shared" si="4"/>
        <v>0</v>
      </c>
      <c r="H44" s="42"/>
      <c r="I44" s="41">
        <f t="shared" si="4"/>
        <v>0</v>
      </c>
      <c r="J44" s="42"/>
      <c r="K44" s="20">
        <f>SUM(D44:J44)</f>
        <v>25071.852000000006</v>
      </c>
      <c r="L44" s="9">
        <v>1</v>
      </c>
      <c r="M44" s="10">
        <f>K44*L44</f>
        <v>25071.852000000006</v>
      </c>
      <c r="N44" s="25">
        <f>N43</f>
        <v>1.0127330432176955</v>
      </c>
      <c r="O44" s="10">
        <f>M44*N44</f>
        <v>25391.092975063671</v>
      </c>
    </row>
    <row r="45" spans="1:15" s="1" customFormat="1" x14ac:dyDescent="0.25">
      <c r="A45" s="11"/>
      <c r="B45" s="43" t="s">
        <v>40</v>
      </c>
      <c r="C45" s="43"/>
      <c r="D45" s="16">
        <f>D44+D42</f>
        <v>150116.50800000003</v>
      </c>
      <c r="E45" s="46">
        <f t="shared" ref="E45:K45" si="5">E44+E42</f>
        <v>314.60400000000004</v>
      </c>
      <c r="F45" s="47"/>
      <c r="G45" s="46">
        <f t="shared" si="5"/>
        <v>0</v>
      </c>
      <c r="H45" s="47"/>
      <c r="I45" s="46">
        <f t="shared" si="5"/>
        <v>0</v>
      </c>
      <c r="J45" s="47"/>
      <c r="K45" s="16">
        <f t="shared" si="5"/>
        <v>150431.11200000002</v>
      </c>
      <c r="L45" s="9">
        <v>1</v>
      </c>
      <c r="M45" s="10">
        <f>K45*L45</f>
        <v>150431.11200000002</v>
      </c>
      <c r="N45" s="26">
        <f>N44</f>
        <v>1.0127330432176955</v>
      </c>
      <c r="O45" s="12">
        <f>M45*N45</f>
        <v>152346.55785038203</v>
      </c>
    </row>
    <row r="47" spans="1:15" x14ac:dyDescent="0.25">
      <c r="A47" t="s">
        <v>49</v>
      </c>
      <c r="B47" t="s">
        <v>59</v>
      </c>
    </row>
    <row r="48" spans="1:15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13"/>
      <c r="M48" s="13"/>
    </row>
    <row r="49" spans="1:15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13"/>
      <c r="M49" s="13"/>
    </row>
    <row r="50" spans="1:15" ht="30.75" customHeight="1" x14ac:dyDescent="0.25">
      <c r="A50" t="s">
        <v>50</v>
      </c>
      <c r="B50" s="48" t="s">
        <v>52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</row>
    <row r="51" spans="1:15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</row>
    <row r="52" spans="1:15" x14ac:dyDescent="0.25">
      <c r="B52" s="49" t="s">
        <v>46</v>
      </c>
      <c r="C52" s="49"/>
      <c r="D52" s="49"/>
      <c r="E52" s="49"/>
      <c r="F52" s="49"/>
      <c r="G52" s="49"/>
      <c r="H52" s="49"/>
      <c r="I52" s="49"/>
      <c r="J52" s="49"/>
      <c r="K52" s="49"/>
      <c r="L52" s="23">
        <v>1</v>
      </c>
    </row>
    <row r="53" spans="1:15" x14ac:dyDescent="0.25">
      <c r="B53" t="s">
        <v>70</v>
      </c>
      <c r="L53" s="3"/>
    </row>
    <row r="54" spans="1:15" x14ac:dyDescent="0.25">
      <c r="B54" t="s">
        <v>47</v>
      </c>
      <c r="L54" s="3">
        <v>1.0509999999999999</v>
      </c>
    </row>
    <row r="55" spans="1:15" x14ac:dyDescent="0.25">
      <c r="B55" s="50" t="s">
        <v>51</v>
      </c>
      <c r="C55" s="50"/>
      <c r="D55" s="50"/>
      <c r="F55" t="s">
        <v>48</v>
      </c>
      <c r="G55" s="14">
        <v>1.0042</v>
      </c>
    </row>
    <row r="56" spans="1:15" x14ac:dyDescent="0.25">
      <c r="B56" s="15"/>
      <c r="C56" s="15"/>
      <c r="D56" s="15"/>
    </row>
    <row r="57" spans="1:15" x14ac:dyDescent="0.25">
      <c r="B57" t="s">
        <v>53</v>
      </c>
    </row>
    <row r="58" spans="1:15" x14ac:dyDescent="0.25">
      <c r="C58" s="21"/>
      <c r="I58" s="51"/>
      <c r="J58" s="51"/>
    </row>
    <row r="60" spans="1:15" x14ac:dyDescent="0.25">
      <c r="C60" s="22" t="s">
        <v>54</v>
      </c>
      <c r="H60" t="s">
        <v>48</v>
      </c>
      <c r="I60" s="51">
        <f>(1+POWER(1.0042,6))/2</f>
        <v>1.0127330432176955</v>
      </c>
      <c r="J60" s="51"/>
    </row>
    <row r="62" spans="1:15" x14ac:dyDescent="0.25">
      <c r="B62" s="54" t="s">
        <v>55</v>
      </c>
      <c r="C62" s="54"/>
      <c r="D62" s="56"/>
      <c r="E62" s="56"/>
      <c r="F62" s="56"/>
      <c r="G62" s="56"/>
      <c r="H62" s="22" t="s">
        <v>48</v>
      </c>
      <c r="I62" s="24">
        <f>I58*L51+I60*L52</f>
        <v>1.0127330432176955</v>
      </c>
    </row>
    <row r="63" spans="1:15" ht="15.75" x14ac:dyDescent="0.25">
      <c r="A63" s="28" t="s">
        <v>57</v>
      </c>
      <c r="B63" s="28"/>
      <c r="C63" s="28"/>
      <c r="D63" s="28"/>
      <c r="E63" s="28"/>
      <c r="F63" s="28"/>
      <c r="G63" s="28"/>
      <c r="H63" s="22"/>
    </row>
    <row r="64" spans="1:15" x14ac:dyDescent="0.25">
      <c r="A64" s="48" t="s">
        <v>58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</row>
    <row r="65" spans="1:15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</row>
    <row r="66" spans="1:15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5.6" customHeight="1" x14ac:dyDescent="0.25">
      <c r="A67" s="48" t="s">
        <v>62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</row>
    <row r="69" spans="1:15" x14ac:dyDescent="0.25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5.75" x14ac:dyDescent="0.25">
      <c r="B70" s="32" t="s">
        <v>63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</row>
    <row r="72" spans="1:15" ht="15.75" customHeight="1" x14ac:dyDescent="0.3">
      <c r="A72" s="2"/>
      <c r="C72" s="2" t="s">
        <v>41</v>
      </c>
      <c r="D72" s="53"/>
      <c r="E72" s="53"/>
      <c r="F72" s="55" t="s">
        <v>42</v>
      </c>
      <c r="G72" s="55"/>
      <c r="H72" s="55"/>
      <c r="I72" s="55"/>
      <c r="J72" s="55"/>
      <c r="K72" s="55"/>
    </row>
    <row r="73" spans="1:15" x14ac:dyDescent="0.25">
      <c r="D73" s="54" t="s">
        <v>43</v>
      </c>
      <c r="E73" s="54"/>
      <c r="F73" s="54" t="s">
        <v>45</v>
      </c>
      <c r="G73" s="54"/>
      <c r="H73" s="54"/>
      <c r="I73" s="54"/>
    </row>
    <row r="74" spans="1:15" ht="28.5" x14ac:dyDescent="0.3">
      <c r="A74" s="52" t="s">
        <v>44</v>
      </c>
      <c r="B74" s="52"/>
      <c r="C74" s="2" t="s">
        <v>64</v>
      </c>
      <c r="D74" s="53"/>
      <c r="E74" s="53"/>
      <c r="F74" s="55" t="s">
        <v>65</v>
      </c>
      <c r="G74" s="55"/>
      <c r="H74" s="55"/>
      <c r="I74" s="55"/>
      <c r="J74" s="55"/>
      <c r="K74" s="55"/>
    </row>
    <row r="75" spans="1:15" x14ac:dyDescent="0.25">
      <c r="D75" s="54" t="s">
        <v>43</v>
      </c>
      <c r="E75" s="54"/>
      <c r="F75" s="54" t="s">
        <v>45</v>
      </c>
      <c r="G75" s="54"/>
      <c r="H75" s="54"/>
      <c r="I75" s="54"/>
    </row>
    <row r="82" spans="12:12" x14ac:dyDescent="0.25">
      <c r="L82" s="17"/>
    </row>
  </sheetData>
  <mergeCells count="106">
    <mergeCell ref="L11:O11"/>
    <mergeCell ref="L12:O12"/>
    <mergeCell ref="L13:O13"/>
    <mergeCell ref="A14:O20"/>
    <mergeCell ref="A21:O22"/>
    <mergeCell ref="A24:G24"/>
    <mergeCell ref="H24:O24"/>
    <mergeCell ref="A1:O4"/>
    <mergeCell ref="L6:O6"/>
    <mergeCell ref="L7:O7"/>
    <mergeCell ref="L8:O8"/>
    <mergeCell ref="L9:O9"/>
    <mergeCell ref="L10:O10"/>
    <mergeCell ref="A25:G25"/>
    <mergeCell ref="H25:O25"/>
    <mergeCell ref="A26:G26"/>
    <mergeCell ref="H26:O26"/>
    <mergeCell ref="A27:O27"/>
    <mergeCell ref="A28:A29"/>
    <mergeCell ref="C28:J28"/>
    <mergeCell ref="K28:K29"/>
    <mergeCell ref="L28:L29"/>
    <mergeCell ref="M28:M29"/>
    <mergeCell ref="E31:F31"/>
    <mergeCell ref="G31:H31"/>
    <mergeCell ref="I31:J31"/>
    <mergeCell ref="E32:F32"/>
    <mergeCell ref="G32:H32"/>
    <mergeCell ref="I32:J32"/>
    <mergeCell ref="N28:N29"/>
    <mergeCell ref="O28:O29"/>
    <mergeCell ref="E29:F29"/>
    <mergeCell ref="G29:H29"/>
    <mergeCell ref="I29:J29"/>
    <mergeCell ref="E30:F30"/>
    <mergeCell ref="G30:H30"/>
    <mergeCell ref="I30:J30"/>
    <mergeCell ref="E35:F35"/>
    <mergeCell ref="G35:H35"/>
    <mergeCell ref="I35:J35"/>
    <mergeCell ref="A36:C36"/>
    <mergeCell ref="E36:F36"/>
    <mergeCell ref="G36:H36"/>
    <mergeCell ref="I36:J36"/>
    <mergeCell ref="E33:F33"/>
    <mergeCell ref="G33:H33"/>
    <mergeCell ref="I33:J33"/>
    <mergeCell ref="E34:F34"/>
    <mergeCell ref="G34:H34"/>
    <mergeCell ref="I34:J34"/>
    <mergeCell ref="B39:C39"/>
    <mergeCell ref="E39:F39"/>
    <mergeCell ref="G39:H39"/>
    <mergeCell ref="I39:J39"/>
    <mergeCell ref="B40:C40"/>
    <mergeCell ref="E40:F40"/>
    <mergeCell ref="G40:H40"/>
    <mergeCell ref="I40:J40"/>
    <mergeCell ref="B37:C37"/>
    <mergeCell ref="E37:F37"/>
    <mergeCell ref="G37:H37"/>
    <mergeCell ref="I37:J37"/>
    <mergeCell ref="B38:C38"/>
    <mergeCell ref="E38:F38"/>
    <mergeCell ref="G38:H38"/>
    <mergeCell ref="I38:J38"/>
    <mergeCell ref="A43:C43"/>
    <mergeCell ref="E43:F43"/>
    <mergeCell ref="G43:H43"/>
    <mergeCell ref="I43:J43"/>
    <mergeCell ref="E44:F44"/>
    <mergeCell ref="G44:H44"/>
    <mergeCell ref="I44:J44"/>
    <mergeCell ref="E41:F41"/>
    <mergeCell ref="G41:H41"/>
    <mergeCell ref="I41:J41"/>
    <mergeCell ref="A42:C42"/>
    <mergeCell ref="E42:F42"/>
    <mergeCell ref="G42:H42"/>
    <mergeCell ref="I42:J42"/>
    <mergeCell ref="B52:K52"/>
    <mergeCell ref="B55:D55"/>
    <mergeCell ref="I58:J58"/>
    <mergeCell ref="I60:J60"/>
    <mergeCell ref="B62:C62"/>
    <mergeCell ref="D62:G62"/>
    <mergeCell ref="B45:C45"/>
    <mergeCell ref="E45:F45"/>
    <mergeCell ref="G45:H45"/>
    <mergeCell ref="I45:J45"/>
    <mergeCell ref="B50:L50"/>
    <mergeCell ref="B51:K51"/>
    <mergeCell ref="D73:E73"/>
    <mergeCell ref="F73:I73"/>
    <mergeCell ref="A74:B74"/>
    <mergeCell ref="D74:E74"/>
    <mergeCell ref="F74:K74"/>
    <mergeCell ref="D75:E75"/>
    <mergeCell ref="F75:I75"/>
    <mergeCell ref="A63:G63"/>
    <mergeCell ref="A64:O66"/>
    <mergeCell ref="A67:O67"/>
    <mergeCell ref="B69:O69"/>
    <mergeCell ref="B70:O70"/>
    <mergeCell ref="D72:E72"/>
    <mergeCell ref="F72:K72"/>
  </mergeCells>
  <pageMargins left="0.7" right="0.7" top="0.75" bottom="0.75" header="0.3" footer="0.3"/>
  <pageSetup paperSize="9" scale="76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57150</xdr:colOff>
                <xdr:row>58</xdr:row>
                <xdr:rowOff>161925</xdr:rowOff>
              </from>
              <to>
                <xdr:col>6</xdr:col>
                <xdr:colOff>504825</xdr:colOff>
                <xdr:row>60</xdr:row>
                <xdr:rowOff>133350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1" r:id="rId6">
          <objectPr defaultSize="0" r:id="rId7">
            <anchor moveWithCells="1">
              <from>
                <xdr:col>4</xdr:col>
                <xdr:colOff>38100</xdr:colOff>
                <xdr:row>54</xdr:row>
                <xdr:rowOff>0</xdr:rowOff>
              </from>
              <to>
                <xdr:col>4</xdr:col>
                <xdr:colOff>628650</xdr:colOff>
                <xdr:row>55</xdr:row>
                <xdr:rowOff>171450</xdr:rowOff>
              </to>
            </anchor>
          </objectPr>
        </oleObject>
      </mc:Choice>
      <mc:Fallback>
        <oleObject progId="Word.Document.12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НМЦК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Левченко Дарья Сергеевна</cp:lastModifiedBy>
  <cp:lastPrinted>2022-05-16T12:03:13Z</cp:lastPrinted>
  <dcterms:created xsi:type="dcterms:W3CDTF">2021-03-25T06:47:34Z</dcterms:created>
  <dcterms:modified xsi:type="dcterms:W3CDTF">2022-05-18T05:52:15Z</dcterms:modified>
</cp:coreProperties>
</file>