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9. СМР\исх\"/>
    </mc:Choice>
  </mc:AlternateContent>
  <bookViews>
    <workbookView xWindow="0" yWindow="0" windowWidth="28725" windowHeight="119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Лист1!$A$1:$O$54</definedName>
  </definedNames>
  <calcPr calcId="162913"/>
</workbook>
</file>

<file path=xl/calcChain.xml><?xml version="1.0" encoding="utf-8"?>
<calcChain xmlns="http://schemas.openxmlformats.org/spreadsheetml/2006/main">
  <c r="K33" i="1" l="1"/>
  <c r="I31" i="1"/>
  <c r="K29" i="1"/>
  <c r="G28" i="1"/>
  <c r="G30" i="1" s="1"/>
  <c r="G31" i="1" s="1"/>
  <c r="E28" i="1"/>
  <c r="E30" i="1" s="1"/>
  <c r="E31" i="1" s="1"/>
  <c r="D28" i="1"/>
  <c r="D30" i="1" s="1"/>
  <c r="K27" i="1"/>
  <c r="K28" i="1" s="1"/>
  <c r="D31" i="1" l="1"/>
  <c r="D34" i="1" s="1"/>
  <c r="D37" i="1" s="1"/>
  <c r="K30" i="1"/>
  <c r="K31" i="1" s="1"/>
  <c r="K34" i="1" s="1"/>
  <c r="G34" i="1"/>
  <c r="E34" i="1"/>
  <c r="M33" i="1"/>
  <c r="O33" i="1" s="1"/>
  <c r="M34" i="1" l="1"/>
  <c r="O34" i="1" s="1"/>
  <c r="M30" i="1"/>
  <c r="O30" i="1" s="1"/>
  <c r="M31" i="1"/>
  <c r="O31" i="1" s="1"/>
  <c r="G36" i="1"/>
  <c r="G37" i="1" s="1"/>
  <c r="E36" i="1"/>
  <c r="M29" i="1"/>
  <c r="M28" i="1"/>
  <c r="M27" i="1"/>
  <c r="E37" i="1" l="1"/>
  <c r="K36" i="1"/>
  <c r="K37" i="1" s="1"/>
  <c r="M37" i="1"/>
  <c r="O29" i="1"/>
  <c r="O28" i="1"/>
  <c r="O27" i="1"/>
  <c r="O36" i="1" l="1"/>
  <c r="P37" i="1" s="1"/>
  <c r="P36" i="1"/>
  <c r="O37" i="1" l="1"/>
</calcChain>
</file>

<file path=xl/sharedStrings.xml><?xml version="1.0" encoding="utf-8"?>
<sst xmlns="http://schemas.openxmlformats.org/spreadsheetml/2006/main" count="60" uniqueCount="57">
  <si>
    <t xml:space="preserve">          Начальная (максимальная) цена контракта определена и обоснована посредством применения проектно-сметного метода.</t>
  </si>
  <si>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</si>
  <si>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</si>
  <si>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</si>
  <si>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</si>
  <si>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</si>
  <si>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</si>
  <si>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</si>
  <si>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</si>
  <si>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</si>
  <si>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</si>
  <si>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 xml:space="preserve">строитель-
ных работ
</t>
  </si>
  <si>
    <t>монтажных работ</t>
  </si>
  <si>
    <t>оборудования, мебели, инвентаря</t>
  </si>
  <si>
    <t>прочих</t>
  </si>
  <si>
    <t>Глава 1. Подготовка территории капитального ремонта</t>
  </si>
  <si>
    <t xml:space="preserve">Итого по Главе 1. </t>
  </si>
  <si>
    <t>Глава 2. Основные объекты строительства</t>
  </si>
  <si>
    <t>Номера сметных расчетов и смет</t>
  </si>
  <si>
    <t>Итого по Главе 2. "Основные объекты строительства"</t>
  </si>
  <si>
    <t>Итого по Главам 1-9</t>
  </si>
  <si>
    <t>Непредвиденные затраты</t>
  </si>
  <si>
    <t xml:space="preserve">Итого с учетом непредвиденных затрат </t>
  </si>
  <si>
    <t>Налоги и обязательные платежи</t>
  </si>
  <si>
    <t>Федеральный закон от 03.08.2018 №303-ФЗ</t>
  </si>
  <si>
    <t>НДС - 20%</t>
  </si>
  <si>
    <t>Итого:</t>
  </si>
  <si>
    <t>1.</t>
  </si>
  <si>
    <t xml:space="preserve">  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</si>
  <si>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Непредвиденные затраты для объектов социальной сферы -2%</t>
  </si>
  <si>
    <t>ОБОСНОВАНИЕ НАЧАЛЬНОЙ (МАКСИМАЛЬНОЙ) ЦЕНЫ КОНТРАКТА 
«Техническое перевооружение (капитальный ремонт) Котельной по пер. Кооперативный, 31, г. Керчь Республики Крым»</t>
  </si>
  <si>
    <t>ОС ТЦ</t>
  </si>
  <si>
    <t>Стоимость работ в
ценах на дату
утверждения сметной
документации
III кв.2022 г.</t>
  </si>
  <si>
    <t>ОС</t>
  </si>
  <si>
    <t>06-01-01         Наружные газопроводы</t>
  </si>
  <si>
    <t>Итого по Главам 1-12. "Прочие работы и затраты"</t>
  </si>
  <si>
    <t>Приказ №421/пр п.179 от 04.08.2020г.</t>
  </si>
  <si>
    <t xml:space="preserve"> Расчет индекса фактического инфляции с использованием ИПЦ Росстата декабрь 2022 / сентябрь 2023 год </t>
  </si>
  <si>
    <t>Стоимость работ в
ценах на дату
формирования
начальной
(максимальной)
цены контракта
III кв. 2022</t>
  </si>
  <si>
    <t>К на 2022г.</t>
  </si>
  <si>
    <t>К на 2023г.</t>
  </si>
  <si>
    <t xml:space="preserve">Итого Индекс прогнозной  инфляции : </t>
  </si>
  <si>
    <t>Начало строительства-декабрь 2022г.</t>
  </si>
  <si>
    <t>Окончание строительства-сентябрь 2023г.</t>
  </si>
  <si>
    <t>Продолжительность строительства-300 дней(10 месяцев).</t>
  </si>
  <si>
    <t>(1+1)/2</t>
  </si>
  <si>
    <t xml:space="preserve">Годовые Индексы прогнозной  инфляции на период исполнения контракта: </t>
  </si>
  <si>
    <t>на 2022г.</t>
  </si>
  <si>
    <t>на 2023г.</t>
  </si>
  <si>
    <t xml:space="preserve">Ежемесячные Индексы прогнозной  инфляции : </t>
  </si>
  <si>
    <t>1.139*(1.0048+1.0048*9)/2</t>
  </si>
  <si>
    <t xml:space="preserve">Годовые Индексы прогнозной  инфляции : </t>
  </si>
  <si>
    <t>05.12.2022 г</t>
  </si>
  <si>
    <t>Выполнение строительно-монтажных работ по объекту:«Техническое перевооружение (капитальный ремонт) Котельной по пер. Кооперативный, 31, г. Керчь Республики Крым».</t>
  </si>
  <si>
    <r>
      <t>Итого НМЦК: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37610.630 </t>
    </r>
    <r>
      <rPr>
        <b/>
        <sz val="11"/>
        <color theme="1"/>
        <rFont val="Times New Roman"/>
        <family val="1"/>
        <charset val="204"/>
      </rPr>
      <t xml:space="preserve"> тыс.руб. (тридцать семь  миллионов шестьсот десять тысяч шестьсот тридцать  рублей 00 копеек)</t>
    </r>
  </si>
  <si>
    <r>
      <t>Используется проектно-сметный метод. Информация о цене получена на основании сметной документации, положительное заключение по проверке достоверности определения сметной стоимости ГАУ РК «Государственная строительная экспертиза</t>
    </r>
    <r>
      <rPr>
        <sz val="12"/>
        <color theme="1"/>
        <rFont val="Times New Roman"/>
        <family val="1"/>
        <charset val="204"/>
      </rPr>
      <t xml:space="preserve">»  №91-1-1-2-088371-2022 от 15.12.2022г.  </t>
    </r>
  </si>
  <si>
    <t xml:space="preserve">Приложение №1 к Извещению Раздел 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</si>
</sst>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justify" vertical="top" wrapText="1"/>
    </xf>
    <xf numFmtId="0" fontId="1" fillId="0" borderId="0" xfId="0" applyFont="1"/>
    <xf numFmtId="10" fontId="0" fillId="0" borderId="0" xfId="0" applyNumberFormat="1"/>
    <xf numFmtId="17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4" fillId="0" borderId="2" xfId="0" applyFont="1" applyBorder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top"/>
    </xf>
    <xf numFmtId="165" fontId="0" fillId="0" borderId="2" xfId="0" applyNumberFormat="1" applyBorder="1" applyAlignment="1">
      <alignment horizontal="center" vertical="top"/>
    </xf>
    <xf numFmtId="0" fontId="1" fillId="0" borderId="2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165" fontId="1" fillId="0" borderId="2" xfId="0" applyNumberFormat="1" applyFont="1" applyBorder="1" applyAlignment="1">
      <alignment horizontal="center" vertical="top"/>
    </xf>
    <xf numFmtId="164" fontId="0" fillId="0" borderId="0" xfId="0" applyNumberFormat="1" applyAlignment="1"/>
    <xf numFmtId="165" fontId="0" fillId="0" borderId="0" xfId="0" applyNumberFormat="1"/>
    <xf numFmtId="49" fontId="0" fillId="0" borderId="2" xfId="0" applyNumberFormat="1" applyBorder="1"/>
    <xf numFmtId="0" fontId="0" fillId="0" borderId="0" xfId="0" applyBorder="1" applyAlignment="1"/>
    <xf numFmtId="0" fontId="0" fillId="0" borderId="3" xfId="0" applyBorder="1" applyAlignment="1">
      <alignment vertical="top" wrapText="1"/>
    </xf>
    <xf numFmtId="165" fontId="0" fillId="0" borderId="2" xfId="0" applyNumberFormat="1" applyBorder="1"/>
    <xf numFmtId="165" fontId="1" fillId="0" borderId="0" xfId="0" applyNumberFormat="1" applyFont="1"/>
    <xf numFmtId="0" fontId="0" fillId="0" borderId="2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2" xfId="0" applyFont="1" applyBorder="1"/>
    <xf numFmtId="0" fontId="0" fillId="0" borderId="0" xfId="0" applyFont="1"/>
    <xf numFmtId="0" fontId="1" fillId="0" borderId="6" xfId="0" applyFont="1" applyBorder="1" applyAlignment="1"/>
    <xf numFmtId="0" fontId="0" fillId="0" borderId="7" xfId="0" applyBorder="1"/>
    <xf numFmtId="10" fontId="0" fillId="0" borderId="8" xfId="0" applyNumberFormat="1" applyBorder="1"/>
    <xf numFmtId="17" fontId="0" fillId="0" borderId="9" xfId="0" applyNumberFormat="1" applyBorder="1"/>
    <xf numFmtId="0" fontId="0" fillId="0" borderId="0" xfId="0" applyBorder="1"/>
    <xf numFmtId="10" fontId="0" fillId="0" borderId="10" xfId="0" applyNumberFormat="1" applyBorder="1"/>
    <xf numFmtId="17" fontId="0" fillId="0" borderId="11" xfId="0" applyNumberFormat="1" applyBorder="1"/>
    <xf numFmtId="0" fontId="0" fillId="0" borderId="1" xfId="0" applyBorder="1"/>
    <xf numFmtId="10" fontId="0" fillId="0" borderId="12" xfId="0" applyNumberFormat="1" applyBorder="1"/>
    <xf numFmtId="0" fontId="0" fillId="0" borderId="10" xfId="0" applyBorder="1"/>
    <xf numFmtId="0" fontId="0" fillId="0" borderId="12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0" xfId="0" applyNumberFormat="1" applyBorder="1" applyAlignment="1"/>
    <xf numFmtId="0" fontId="1" fillId="0" borderId="13" xfId="0" applyFont="1" applyBorder="1" applyAlignment="1"/>
    <xf numFmtId="0" fontId="0" fillId="0" borderId="14" xfId="0" applyBorder="1"/>
    <xf numFmtId="0" fontId="1" fillId="0" borderId="14" xfId="0" applyFont="1" applyBorder="1" applyAlignment="1">
      <alignment horizontal="center"/>
    </xf>
    <xf numFmtId="164" fontId="1" fillId="0" borderId="15" xfId="0" applyNumberFormat="1" applyFont="1" applyBorder="1" applyAlignment="1"/>
    <xf numFmtId="2" fontId="0" fillId="0" borderId="2" xfId="0" applyNumberForma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/>
    </xf>
    <xf numFmtId="2" fontId="0" fillId="0" borderId="2" xfId="0" applyNumberForma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/>
    </xf>
    <xf numFmtId="2" fontId="0" fillId="0" borderId="2" xfId="0" applyNumberFormat="1" applyBorder="1" applyAlignment="1">
      <alignment horizontal="center" vertical="top" wrapText="1"/>
    </xf>
    <xf numFmtId="0" fontId="6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3" xfId="0" applyBorder="1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52</xdr:row>
      <xdr:rowOff>0</xdr:rowOff>
    </xdr:from>
    <xdr:to>
      <xdr:col>5</xdr:col>
      <xdr:colOff>221673</xdr:colOff>
      <xdr:row>53</xdr:row>
      <xdr:rowOff>167987</xdr:rowOff>
    </xdr:to>
    <xdr:sp macro="" textlink="">
      <xdr:nvSpPr>
        <xdr:cNvPr id="1074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view="pageBreakPreview" zoomScale="75" zoomScaleNormal="75" zoomScaleSheetLayoutView="75" zoomScalePageLayoutView="75" workbookViewId="0">
      <selection activeCell="Y16" sqref="Y16"/>
    </sheetView>
  </sheetViews>
  <sheetFormatPr defaultRowHeight="15" x14ac:dyDescent="0.25"/>
  <cols>
    <col min="1" max="1" width="4.5703125" customWidth="1"/>
    <col min="2" max="2" width="16.28515625" customWidth="1"/>
    <col min="3" max="3" width="19.28515625" customWidth="1"/>
    <col min="4" max="4" width="13.28515625" customWidth="1"/>
    <col min="5" max="5" width="9.5703125" customWidth="1"/>
    <col min="6" max="6" width="3.5703125" customWidth="1"/>
    <col min="7" max="7" width="7.5703125" customWidth="1"/>
    <col min="8" max="8" width="3.5703125" customWidth="1"/>
    <col min="9" max="9" width="5.42578125" customWidth="1"/>
    <col min="10" max="10" width="3.5703125" customWidth="1"/>
    <col min="11" max="11" width="16.85546875" customWidth="1"/>
    <col min="12" max="12" width="12" customWidth="1"/>
    <col min="13" max="13" width="20.7109375" customWidth="1"/>
    <col min="14" max="14" width="14.28515625" customWidth="1"/>
    <col min="15" max="15" width="17.5703125" customWidth="1"/>
    <col min="16" max="16" width="9.7109375" hidden="1" customWidth="1"/>
    <col min="17" max="17" width="0" hidden="1" customWidth="1"/>
  </cols>
  <sheetData>
    <row r="1" spans="1:15" x14ac:dyDescent="0.25">
      <c r="M1" s="84" t="s">
        <v>56</v>
      </c>
      <c r="N1" s="84"/>
      <c r="O1" s="84"/>
    </row>
    <row r="2" spans="1:15" ht="18.75" customHeight="1" x14ac:dyDescent="0.25">
      <c r="A2" s="59" t="s">
        <v>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18.7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6.7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2.25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5" ht="18.75" customHeight="1" x14ac:dyDescent="0.25">
      <c r="A6" s="55" t="s">
        <v>28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8.7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ht="18.7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ht="24.75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ht="12.75" hidden="1" customHeight="1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ht="15" hidden="1" customHeight="1" x14ac:dyDescent="0.2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15" hidden="1" customHeight="1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15" ht="15" customHeight="1" x14ac:dyDescent="0.25">
      <c r="A13" s="55" t="s">
        <v>0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15" ht="8.25" customHeight="1" x14ac:dyDescent="0.2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15" ht="8.2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32.25" customHeight="1" x14ac:dyDescent="0.25">
      <c r="A16" s="56" t="s">
        <v>4</v>
      </c>
      <c r="B16" s="56"/>
      <c r="C16" s="56"/>
      <c r="D16" s="56"/>
      <c r="E16" s="56"/>
      <c r="F16" s="56"/>
      <c r="G16" s="56"/>
      <c r="H16" s="57" t="s">
        <v>53</v>
      </c>
      <c r="I16" s="57"/>
      <c r="J16" s="57"/>
      <c r="K16" s="57"/>
      <c r="L16" s="57"/>
      <c r="M16" s="57"/>
      <c r="N16" s="57"/>
      <c r="O16" s="57"/>
    </row>
    <row r="17" spans="1:15" ht="66.75" customHeight="1" x14ac:dyDescent="0.25">
      <c r="A17" s="56" t="s">
        <v>5</v>
      </c>
      <c r="B17" s="56"/>
      <c r="C17" s="56"/>
      <c r="D17" s="56"/>
      <c r="E17" s="56"/>
      <c r="F17" s="56"/>
      <c r="G17" s="56"/>
      <c r="H17" s="58" t="s">
        <v>55</v>
      </c>
      <c r="I17" s="58"/>
      <c r="J17" s="58"/>
      <c r="K17" s="58"/>
      <c r="L17" s="58"/>
      <c r="M17" s="58"/>
      <c r="N17" s="58"/>
      <c r="O17" s="58"/>
    </row>
    <row r="18" spans="1:15" ht="15.75" x14ac:dyDescent="0.25">
      <c r="A18" s="56" t="s">
        <v>6</v>
      </c>
      <c r="B18" s="56"/>
      <c r="C18" s="56"/>
      <c r="D18" s="56"/>
      <c r="E18" s="56"/>
      <c r="F18" s="56"/>
      <c r="G18" s="56"/>
      <c r="H18" s="57" t="s">
        <v>52</v>
      </c>
      <c r="I18" s="57"/>
      <c r="J18" s="57"/>
      <c r="K18" s="57"/>
      <c r="L18" s="57"/>
      <c r="M18" s="57"/>
      <c r="N18" s="57"/>
      <c r="O18" s="57"/>
    </row>
    <row r="19" spans="1:15" ht="15.75" x14ac:dyDescent="0.25">
      <c r="A19" s="61" t="s">
        <v>7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x14ac:dyDescent="0.25">
      <c r="A20" s="62" t="s">
        <v>8</v>
      </c>
      <c r="B20" s="7"/>
      <c r="C20" s="62" t="s">
        <v>10</v>
      </c>
      <c r="D20" s="62"/>
      <c r="E20" s="62"/>
      <c r="F20" s="62"/>
      <c r="G20" s="62"/>
      <c r="H20" s="62"/>
      <c r="I20" s="62"/>
      <c r="J20" s="62"/>
      <c r="K20" s="62" t="s">
        <v>32</v>
      </c>
      <c r="L20" s="62" t="s">
        <v>3</v>
      </c>
      <c r="M20" s="62" t="s">
        <v>38</v>
      </c>
      <c r="N20" s="62" t="s">
        <v>2</v>
      </c>
      <c r="O20" s="62" t="s">
        <v>1</v>
      </c>
    </row>
    <row r="21" spans="1:15" ht="105.75" customHeight="1" x14ac:dyDescent="0.25">
      <c r="A21" s="62"/>
      <c r="B21" s="8" t="s">
        <v>18</v>
      </c>
      <c r="C21" s="8" t="s">
        <v>9</v>
      </c>
      <c r="D21" s="8" t="s">
        <v>11</v>
      </c>
      <c r="E21" s="62" t="s">
        <v>12</v>
      </c>
      <c r="F21" s="62"/>
      <c r="G21" s="62" t="s">
        <v>13</v>
      </c>
      <c r="H21" s="62"/>
      <c r="I21" s="62" t="s">
        <v>14</v>
      </c>
      <c r="J21" s="62"/>
      <c r="K21" s="62"/>
      <c r="L21" s="62"/>
      <c r="M21" s="62"/>
      <c r="N21" s="62"/>
      <c r="O21" s="62"/>
    </row>
    <row r="22" spans="1:15" s="1" customFormat="1" x14ac:dyDescent="0.25">
      <c r="A22" s="9">
        <v>1</v>
      </c>
      <c r="B22" s="10">
        <v>2</v>
      </c>
      <c r="C22" s="8">
        <v>3</v>
      </c>
      <c r="D22" s="9">
        <v>4</v>
      </c>
      <c r="E22" s="62">
        <v>5</v>
      </c>
      <c r="F22" s="62"/>
      <c r="G22" s="62">
        <v>6</v>
      </c>
      <c r="H22" s="62"/>
      <c r="I22" s="62">
        <v>7</v>
      </c>
      <c r="J22" s="62"/>
      <c r="K22" s="9">
        <v>8</v>
      </c>
      <c r="L22" s="9">
        <v>9</v>
      </c>
      <c r="M22" s="9">
        <v>10</v>
      </c>
      <c r="N22" s="9">
        <v>11</v>
      </c>
      <c r="O22" s="9">
        <v>12</v>
      </c>
    </row>
    <row r="23" spans="1:15" x14ac:dyDescent="0.25">
      <c r="A23" s="11" t="s">
        <v>15</v>
      </c>
      <c r="B23" s="7"/>
      <c r="C23" s="7"/>
      <c r="D23" s="7"/>
      <c r="E23" s="62"/>
      <c r="F23" s="62"/>
      <c r="G23" s="62"/>
      <c r="H23" s="62"/>
      <c r="I23" s="62"/>
      <c r="J23" s="62"/>
      <c r="K23" s="7"/>
      <c r="L23" s="7"/>
      <c r="M23" s="7"/>
      <c r="N23" s="7"/>
      <c r="O23" s="7"/>
    </row>
    <row r="24" spans="1:15" x14ac:dyDescent="0.25">
      <c r="A24" s="7"/>
      <c r="B24" s="7"/>
      <c r="C24" s="7"/>
      <c r="D24" s="7"/>
      <c r="E24" s="62"/>
      <c r="F24" s="62"/>
      <c r="G24" s="62"/>
      <c r="H24" s="62"/>
      <c r="I24" s="62"/>
      <c r="J24" s="62"/>
      <c r="K24" s="7"/>
      <c r="L24" s="7"/>
      <c r="M24" s="7"/>
      <c r="N24" s="7"/>
      <c r="O24" s="7"/>
    </row>
    <row r="25" spans="1:15" x14ac:dyDescent="0.25">
      <c r="A25" s="11" t="s">
        <v>16</v>
      </c>
      <c r="B25" s="7"/>
      <c r="C25" s="7"/>
      <c r="D25" s="12">
        <v>0</v>
      </c>
      <c r="E25" s="64">
        <v>0</v>
      </c>
      <c r="F25" s="64"/>
      <c r="G25" s="64">
        <v>0</v>
      </c>
      <c r="H25" s="64"/>
      <c r="I25" s="64">
        <v>0</v>
      </c>
      <c r="J25" s="64"/>
      <c r="K25" s="12">
        <v>0</v>
      </c>
      <c r="L25" s="12"/>
      <c r="M25" s="12">
        <v>0</v>
      </c>
      <c r="N25" s="12"/>
      <c r="O25" s="12">
        <v>0</v>
      </c>
    </row>
    <row r="26" spans="1:15" x14ac:dyDescent="0.25">
      <c r="A26" s="11" t="s">
        <v>17</v>
      </c>
      <c r="B26" s="7"/>
      <c r="C26" s="7"/>
      <c r="D26" s="7"/>
      <c r="E26" s="62"/>
      <c r="F26" s="62"/>
      <c r="G26" s="62"/>
      <c r="H26" s="62"/>
      <c r="I26" s="62"/>
      <c r="J26" s="62"/>
      <c r="K26" s="7"/>
      <c r="L26" s="7"/>
      <c r="M26" s="7"/>
      <c r="N26" s="7"/>
      <c r="O26" s="7"/>
    </row>
    <row r="27" spans="1:15" x14ac:dyDescent="0.25">
      <c r="A27" s="7">
        <v>1</v>
      </c>
      <c r="B27" s="21" t="s">
        <v>33</v>
      </c>
      <c r="C27" s="10" t="s">
        <v>31</v>
      </c>
      <c r="D27" s="8">
        <v>10266.5</v>
      </c>
      <c r="E27" s="62">
        <v>4230.46</v>
      </c>
      <c r="F27" s="62"/>
      <c r="G27" s="64">
        <v>10950.12</v>
      </c>
      <c r="H27" s="64"/>
      <c r="I27" s="63">
        <v>0</v>
      </c>
      <c r="J27" s="63"/>
      <c r="K27" s="50">
        <f>D27+E27+G27</f>
        <v>25447.08</v>
      </c>
      <c r="L27" s="13">
        <v>1</v>
      </c>
      <c r="M27" s="14">
        <f>K27*L27</f>
        <v>25447.08</v>
      </c>
      <c r="N27" s="13">
        <v>1.1500999999999999</v>
      </c>
      <c r="O27" s="14">
        <f>M27*N27</f>
        <v>29266.686708000001</v>
      </c>
    </row>
    <row r="28" spans="1:15" ht="27.75" customHeight="1" x14ac:dyDescent="0.25">
      <c r="A28" s="74" t="s">
        <v>19</v>
      </c>
      <c r="B28" s="74"/>
      <c r="C28" s="74"/>
      <c r="D28" s="26">
        <f>D27</f>
        <v>10266.5</v>
      </c>
      <c r="E28" s="62">
        <f>E27</f>
        <v>4230.46</v>
      </c>
      <c r="F28" s="62"/>
      <c r="G28" s="64">
        <f>G27</f>
        <v>10950.12</v>
      </c>
      <c r="H28" s="64"/>
      <c r="I28" s="63">
        <v>0</v>
      </c>
      <c r="J28" s="63"/>
      <c r="K28" s="50">
        <f>K27</f>
        <v>25447.08</v>
      </c>
      <c r="L28" s="13">
        <v>1</v>
      </c>
      <c r="M28" s="14">
        <f>K28*L28</f>
        <v>25447.08</v>
      </c>
      <c r="N28" s="13">
        <v>1.1500999999999999</v>
      </c>
      <c r="O28" s="14">
        <f t="shared" ref="O28:O31" si="0">M28*N28</f>
        <v>29266.686708000001</v>
      </c>
    </row>
    <row r="29" spans="1:15" ht="39" customHeight="1" x14ac:dyDescent="0.25">
      <c r="A29" s="7">
        <v>2</v>
      </c>
      <c r="B29" s="65" t="s">
        <v>34</v>
      </c>
      <c r="C29" s="65"/>
      <c r="D29" s="8">
        <v>347.85</v>
      </c>
      <c r="E29" s="62">
        <v>22.43</v>
      </c>
      <c r="F29" s="62"/>
      <c r="G29" s="64">
        <v>900</v>
      </c>
      <c r="H29" s="64"/>
      <c r="I29" s="63">
        <v>0</v>
      </c>
      <c r="J29" s="63"/>
      <c r="K29" s="50">
        <f>D29+E29+G29</f>
        <v>1270.28</v>
      </c>
      <c r="L29" s="13">
        <v>1</v>
      </c>
      <c r="M29" s="14">
        <f>K29*L29</f>
        <v>1270.28</v>
      </c>
      <c r="N29" s="13">
        <v>1.1500999999999999</v>
      </c>
      <c r="O29" s="14">
        <f t="shared" si="0"/>
        <v>1460.9490279999998</v>
      </c>
    </row>
    <row r="30" spans="1:15" s="29" customFormat="1" x14ac:dyDescent="0.25">
      <c r="A30" s="28"/>
      <c r="B30" s="66" t="s">
        <v>20</v>
      </c>
      <c r="C30" s="66"/>
      <c r="D30" s="51">
        <f>D28+D29</f>
        <v>10614.35</v>
      </c>
      <c r="E30" s="72">
        <f>E28+E29</f>
        <v>4252.8900000000003</v>
      </c>
      <c r="F30" s="73"/>
      <c r="G30" s="75">
        <f>G28+G29</f>
        <v>11850.12</v>
      </c>
      <c r="H30" s="76"/>
      <c r="I30" s="77">
        <v>0</v>
      </c>
      <c r="J30" s="78"/>
      <c r="K30" s="52">
        <f>D30+E30+G30</f>
        <v>26717.360000000001</v>
      </c>
      <c r="L30" s="17">
        <v>1</v>
      </c>
      <c r="M30" s="18">
        <f>K30*L30</f>
        <v>26717.360000000001</v>
      </c>
      <c r="N30" s="17">
        <v>1.1500999999999999</v>
      </c>
      <c r="O30" s="18">
        <f t="shared" si="0"/>
        <v>30727.635735999997</v>
      </c>
    </row>
    <row r="31" spans="1:15" ht="30" customHeight="1" x14ac:dyDescent="0.25">
      <c r="A31" s="7">
        <v>3</v>
      </c>
      <c r="B31" s="66" t="s">
        <v>35</v>
      </c>
      <c r="C31" s="66"/>
      <c r="D31" s="51">
        <f t="shared" ref="D31:K31" si="1">D30</f>
        <v>10614.35</v>
      </c>
      <c r="E31" s="72">
        <f t="shared" si="1"/>
        <v>4252.8900000000003</v>
      </c>
      <c r="F31" s="73"/>
      <c r="G31" s="75">
        <f t="shared" si="1"/>
        <v>11850.12</v>
      </c>
      <c r="H31" s="76"/>
      <c r="I31" s="77">
        <f t="shared" si="1"/>
        <v>0</v>
      </c>
      <c r="J31" s="78"/>
      <c r="K31" s="17">
        <f t="shared" si="1"/>
        <v>26717.360000000001</v>
      </c>
      <c r="L31" s="17">
        <v>1</v>
      </c>
      <c r="M31" s="18">
        <f>K31*L31</f>
        <v>26717.360000000001</v>
      </c>
      <c r="N31" s="13">
        <v>1.1500999999999999</v>
      </c>
      <c r="O31" s="18">
        <f t="shared" si="0"/>
        <v>30727.635735999997</v>
      </c>
    </row>
    <row r="32" spans="1:15" x14ac:dyDescent="0.25">
      <c r="A32" s="7">
        <v>4</v>
      </c>
      <c r="B32" s="66" t="s">
        <v>21</v>
      </c>
      <c r="C32" s="66"/>
      <c r="D32" s="7"/>
      <c r="E32" s="62"/>
      <c r="F32" s="62"/>
      <c r="G32" s="62"/>
      <c r="H32" s="62"/>
      <c r="I32" s="70"/>
      <c r="J32" s="71"/>
      <c r="K32" s="7"/>
      <c r="L32" s="7"/>
      <c r="M32" s="7"/>
      <c r="N32" s="13"/>
      <c r="O32" s="7"/>
    </row>
    <row r="33" spans="1:17" ht="75" x14ac:dyDescent="0.25">
      <c r="A33" s="7">
        <v>3</v>
      </c>
      <c r="B33" s="10" t="s">
        <v>36</v>
      </c>
      <c r="C33" s="23" t="s">
        <v>29</v>
      </c>
      <c r="D33" s="13">
        <v>212.29</v>
      </c>
      <c r="E33" s="79">
        <v>85.06</v>
      </c>
      <c r="F33" s="80"/>
      <c r="G33" s="81">
        <v>237</v>
      </c>
      <c r="H33" s="82"/>
      <c r="I33" s="83"/>
      <c r="J33" s="83"/>
      <c r="K33" s="13">
        <f>D33+E33+G33</f>
        <v>534.35</v>
      </c>
      <c r="L33" s="13">
        <v>1</v>
      </c>
      <c r="M33" s="14">
        <f>K33*L33</f>
        <v>534.35</v>
      </c>
      <c r="N33" s="13">
        <v>1.1500999999999999</v>
      </c>
      <c r="O33" s="14">
        <f>M33*N33</f>
        <v>614.55593499999998</v>
      </c>
      <c r="P33" s="22"/>
      <c r="Q33" s="22"/>
    </row>
    <row r="34" spans="1:17" s="3" customFormat="1" ht="15" customHeight="1" x14ac:dyDescent="0.25">
      <c r="A34" s="74" t="s">
        <v>22</v>
      </c>
      <c r="B34" s="74" t="s">
        <v>22</v>
      </c>
      <c r="C34" s="74"/>
      <c r="D34" s="27">
        <f>SUM(D31:D33)</f>
        <v>10826.640000000001</v>
      </c>
      <c r="E34" s="67">
        <f>SUM(E31:E33)</f>
        <v>4337.9500000000007</v>
      </c>
      <c r="F34" s="67"/>
      <c r="G34" s="68">
        <f>SUM(G31:G33)</f>
        <v>12087.12</v>
      </c>
      <c r="H34" s="68"/>
      <c r="I34" s="69"/>
      <c r="J34" s="69"/>
      <c r="K34" s="17">
        <f>SUM(K31:K33)</f>
        <v>27251.71</v>
      </c>
      <c r="L34" s="17">
        <v>1</v>
      </c>
      <c r="M34" s="18">
        <f>K34*L34</f>
        <v>27251.71</v>
      </c>
      <c r="N34" s="13">
        <v>1.1500999999999999</v>
      </c>
      <c r="O34" s="18">
        <f>M34*N34</f>
        <v>31342.191670999997</v>
      </c>
      <c r="P34" s="25"/>
    </row>
    <row r="35" spans="1:17" x14ac:dyDescent="0.25">
      <c r="A35" s="74" t="s">
        <v>23</v>
      </c>
      <c r="B35" s="74"/>
      <c r="C35" s="74"/>
      <c r="D35" s="7"/>
      <c r="E35" s="62"/>
      <c r="F35" s="62"/>
      <c r="G35" s="62"/>
      <c r="H35" s="62"/>
      <c r="I35" s="62"/>
      <c r="J35" s="62"/>
      <c r="K35" s="7"/>
      <c r="L35" s="7"/>
      <c r="M35" s="24"/>
      <c r="N35" s="13"/>
      <c r="O35" s="7"/>
    </row>
    <row r="36" spans="1:17" ht="60" x14ac:dyDescent="0.25">
      <c r="A36" s="7">
        <v>4</v>
      </c>
      <c r="B36" s="10" t="s">
        <v>24</v>
      </c>
      <c r="C36" s="10" t="s">
        <v>25</v>
      </c>
      <c r="D36" s="8">
        <v>2165.33</v>
      </c>
      <c r="E36" s="62">
        <f>E34*0.2</f>
        <v>867.59000000000015</v>
      </c>
      <c r="F36" s="62"/>
      <c r="G36" s="64">
        <f>G34*0.2</f>
        <v>2417.4240000000004</v>
      </c>
      <c r="H36" s="64"/>
      <c r="I36" s="63"/>
      <c r="J36" s="63"/>
      <c r="K36" s="53">
        <f>D36+E36+G36</f>
        <v>5450.344000000001</v>
      </c>
      <c r="L36" s="13"/>
      <c r="M36" s="14">
        <v>5475.48</v>
      </c>
      <c r="N36" s="13">
        <v>1.1500999999999999</v>
      </c>
      <c r="O36" s="14">
        <f>O34*0.2</f>
        <v>6268.4383342000001</v>
      </c>
      <c r="P36">
        <f>O34*0.2</f>
        <v>6268.4383342000001</v>
      </c>
    </row>
    <row r="37" spans="1:17" s="3" customFormat="1" x14ac:dyDescent="0.25">
      <c r="A37" s="15"/>
      <c r="B37" s="66" t="s">
        <v>26</v>
      </c>
      <c r="C37" s="66"/>
      <c r="D37" s="16">
        <f>SUM(D34:D36)</f>
        <v>12991.970000000001</v>
      </c>
      <c r="E37" s="67">
        <f>SUM(E34:E36)</f>
        <v>5205.5400000000009</v>
      </c>
      <c r="F37" s="67"/>
      <c r="G37" s="68">
        <f>SUM(G34:G36)</f>
        <v>14504.544000000002</v>
      </c>
      <c r="H37" s="68"/>
      <c r="I37" s="69"/>
      <c r="J37" s="69"/>
      <c r="K37" s="54">
        <f>K34+K36</f>
        <v>32702.054</v>
      </c>
      <c r="L37" s="13"/>
      <c r="M37" s="18">
        <f>M34+M36</f>
        <v>32727.19</v>
      </c>
      <c r="N37" s="13">
        <v>1.1500999999999999</v>
      </c>
      <c r="O37" s="18">
        <f>O34+O36</f>
        <v>37610.630005200001</v>
      </c>
      <c r="P37" s="25">
        <f>O34+O36</f>
        <v>37610.630005200001</v>
      </c>
    </row>
    <row r="38" spans="1:17" x14ac:dyDescent="0.25">
      <c r="M38" s="20"/>
    </row>
    <row r="39" spans="1:17" x14ac:dyDescent="0.25">
      <c r="A39" s="3" t="s">
        <v>27</v>
      </c>
      <c r="B39" t="s">
        <v>37</v>
      </c>
    </row>
    <row r="40" spans="1:17" x14ac:dyDescent="0.25">
      <c r="A40" s="3"/>
      <c r="B40" t="s">
        <v>42</v>
      </c>
    </row>
    <row r="41" spans="1:17" x14ac:dyDescent="0.25">
      <c r="A41" s="3"/>
      <c r="B41" t="s">
        <v>43</v>
      </c>
    </row>
    <row r="42" spans="1:17" x14ac:dyDescent="0.25">
      <c r="B42" s="5" t="s">
        <v>44</v>
      </c>
      <c r="L42" s="4"/>
    </row>
    <row r="43" spans="1:17" x14ac:dyDescent="0.25">
      <c r="B43" s="30" t="s">
        <v>51</v>
      </c>
      <c r="C43" s="41"/>
      <c r="D43" s="31"/>
      <c r="E43" s="31"/>
      <c r="F43" s="31"/>
      <c r="G43" s="31"/>
      <c r="H43" s="31"/>
      <c r="I43" s="31"/>
      <c r="J43" s="31"/>
      <c r="K43" s="31"/>
      <c r="L43" s="32"/>
    </row>
    <row r="44" spans="1:17" x14ac:dyDescent="0.25">
      <c r="B44" s="33" t="s">
        <v>47</v>
      </c>
      <c r="C44" s="34"/>
      <c r="D44" s="34"/>
      <c r="E44" s="34"/>
      <c r="F44" s="34"/>
      <c r="G44" s="34"/>
      <c r="H44" s="34"/>
      <c r="I44" s="34"/>
      <c r="J44" s="34"/>
      <c r="K44" s="34"/>
      <c r="L44" s="35">
        <v>1.139</v>
      </c>
    </row>
    <row r="45" spans="1:17" x14ac:dyDescent="0.25">
      <c r="B45" s="36" t="s">
        <v>48</v>
      </c>
      <c r="C45" s="37"/>
      <c r="D45" s="37"/>
      <c r="E45" s="37"/>
      <c r="F45" s="37"/>
      <c r="G45" s="37"/>
      <c r="H45" s="37"/>
      <c r="I45" s="37"/>
      <c r="J45" s="37"/>
      <c r="K45" s="37"/>
      <c r="L45" s="38">
        <v>1.0589999999999999</v>
      </c>
    </row>
    <row r="46" spans="1:17" x14ac:dyDescent="0.25">
      <c r="B46" s="30" t="s">
        <v>49</v>
      </c>
      <c r="C46" s="31"/>
      <c r="D46" s="31"/>
      <c r="E46" s="31"/>
      <c r="F46" s="31"/>
      <c r="G46" s="31"/>
      <c r="H46" s="31"/>
      <c r="I46" s="31"/>
      <c r="J46" s="31"/>
      <c r="K46" s="31"/>
      <c r="L46" s="32"/>
    </row>
    <row r="47" spans="1:17" x14ac:dyDescent="0.25">
      <c r="B47" s="33" t="s">
        <v>47</v>
      </c>
      <c r="C47" s="34"/>
      <c r="D47" s="34"/>
      <c r="E47" s="34"/>
      <c r="F47" s="34"/>
      <c r="G47" s="34"/>
      <c r="H47" s="34"/>
      <c r="I47" s="34"/>
      <c r="J47" s="34"/>
      <c r="K47" s="34"/>
      <c r="L47" s="39">
        <v>1.0108999999999999</v>
      </c>
    </row>
    <row r="48" spans="1:17" x14ac:dyDescent="0.25">
      <c r="B48" s="36" t="s">
        <v>48</v>
      </c>
      <c r="C48" s="37"/>
      <c r="D48" s="37"/>
      <c r="E48" s="37"/>
      <c r="F48" s="37"/>
      <c r="G48" s="37"/>
      <c r="H48" s="37"/>
      <c r="I48" s="37"/>
      <c r="J48" s="37"/>
      <c r="K48" s="37"/>
      <c r="L48" s="40">
        <v>1.0047999999999999</v>
      </c>
      <c r="M48" s="19"/>
    </row>
    <row r="49" spans="1:15" x14ac:dyDescent="0.25">
      <c r="B49" s="30" t="s">
        <v>46</v>
      </c>
      <c r="C49" s="31"/>
      <c r="D49" s="31"/>
      <c r="E49" s="31"/>
      <c r="F49" s="31"/>
      <c r="G49" s="31"/>
      <c r="H49" s="31"/>
      <c r="I49" s="31"/>
      <c r="J49" s="31"/>
      <c r="K49" s="31"/>
      <c r="L49" s="42"/>
      <c r="M49" s="19"/>
    </row>
    <row r="50" spans="1:15" x14ac:dyDescent="0.25">
      <c r="B50" s="43" t="s">
        <v>39</v>
      </c>
      <c r="C50" s="44" t="s">
        <v>45</v>
      </c>
      <c r="D50" s="44"/>
      <c r="E50" s="44"/>
      <c r="F50" s="44"/>
      <c r="G50" s="44"/>
      <c r="H50" s="44"/>
      <c r="I50" s="44"/>
      <c r="J50" s="44"/>
      <c r="K50" s="44"/>
      <c r="L50" s="45">
        <v>1</v>
      </c>
      <c r="M50" s="19"/>
    </row>
    <row r="51" spans="1:15" ht="15.75" thickBot="1" x14ac:dyDescent="0.3">
      <c r="B51" s="43" t="s">
        <v>40</v>
      </c>
      <c r="C51" s="44" t="s">
        <v>50</v>
      </c>
      <c r="D51" s="44"/>
      <c r="E51" s="44"/>
      <c r="F51" s="44"/>
      <c r="G51" s="44"/>
      <c r="H51" s="44"/>
      <c r="I51" s="44"/>
      <c r="J51" s="44"/>
      <c r="K51" s="44"/>
      <c r="L51" s="45">
        <v>1.1668000000000001</v>
      </c>
      <c r="M51" s="19"/>
    </row>
    <row r="52" spans="1:15" ht="15.75" thickBot="1" x14ac:dyDescent="0.3">
      <c r="B52" s="46" t="s">
        <v>41</v>
      </c>
      <c r="C52" s="47"/>
      <c r="D52" s="48"/>
      <c r="E52" s="48"/>
      <c r="F52" s="48"/>
      <c r="G52" s="48"/>
      <c r="H52" s="48"/>
      <c r="I52" s="48"/>
      <c r="J52" s="48"/>
      <c r="K52" s="48"/>
      <c r="L52" s="49">
        <v>1.1500999999999999</v>
      </c>
      <c r="M52" s="19"/>
    </row>
    <row r="53" spans="1:15" ht="15.75" x14ac:dyDescent="0.25">
      <c r="A53" s="56"/>
      <c r="B53" s="56"/>
      <c r="C53" s="56"/>
      <c r="D53" s="56"/>
      <c r="E53" s="56"/>
      <c r="F53" s="56"/>
      <c r="G53" s="56"/>
      <c r="H53" s="6"/>
    </row>
    <row r="54" spans="1:15" ht="15.75" x14ac:dyDescent="0.25">
      <c r="B54" s="85" t="s">
        <v>54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 x14ac:dyDescent="0.25">
      <c r="D55" s="84"/>
      <c r="E55" s="84"/>
      <c r="F55" s="84"/>
      <c r="G55" s="84"/>
      <c r="H55" s="84"/>
      <c r="I55" s="84"/>
    </row>
  </sheetData>
  <mergeCells count="81">
    <mergeCell ref="M1:O1"/>
    <mergeCell ref="D55:E55"/>
    <mergeCell ref="F55:I55"/>
    <mergeCell ref="A53:G53"/>
    <mergeCell ref="B54:O54"/>
    <mergeCell ref="E28:F28"/>
    <mergeCell ref="G28:H28"/>
    <mergeCell ref="I28:J28"/>
    <mergeCell ref="E29:F29"/>
    <mergeCell ref="G29:H29"/>
    <mergeCell ref="I29:J29"/>
    <mergeCell ref="B37:C37"/>
    <mergeCell ref="G37:H37"/>
    <mergeCell ref="G30:H30"/>
    <mergeCell ref="I37:J37"/>
    <mergeCell ref="E37:F37"/>
    <mergeCell ref="I30:J30"/>
    <mergeCell ref="E33:F33"/>
    <mergeCell ref="G33:H33"/>
    <mergeCell ref="I33:J33"/>
    <mergeCell ref="B31:C31"/>
    <mergeCell ref="E31:F31"/>
    <mergeCell ref="G31:H31"/>
    <mergeCell ref="I31:J31"/>
    <mergeCell ref="B32:C32"/>
    <mergeCell ref="A28:C28"/>
    <mergeCell ref="E36:F36"/>
    <mergeCell ref="G36:H36"/>
    <mergeCell ref="I36:J36"/>
    <mergeCell ref="A20:A21"/>
    <mergeCell ref="E35:F35"/>
    <mergeCell ref="G35:H35"/>
    <mergeCell ref="I35:J35"/>
    <mergeCell ref="A34:C34"/>
    <mergeCell ref="A35:C35"/>
    <mergeCell ref="E23:F23"/>
    <mergeCell ref="G23:H23"/>
    <mergeCell ref="I23:J23"/>
    <mergeCell ref="E26:F26"/>
    <mergeCell ref="G26:H26"/>
    <mergeCell ref="I26:J26"/>
    <mergeCell ref="B29:C29"/>
    <mergeCell ref="B30:C30"/>
    <mergeCell ref="E34:F34"/>
    <mergeCell ref="G34:H34"/>
    <mergeCell ref="I34:J34"/>
    <mergeCell ref="E32:F32"/>
    <mergeCell ref="G32:H32"/>
    <mergeCell ref="I32:J32"/>
    <mergeCell ref="E30:F30"/>
    <mergeCell ref="E22:F22"/>
    <mergeCell ref="G22:H22"/>
    <mergeCell ref="I22:J22"/>
    <mergeCell ref="I27:J27"/>
    <mergeCell ref="K20:K21"/>
    <mergeCell ref="E27:F27"/>
    <mergeCell ref="G27:H27"/>
    <mergeCell ref="E24:F24"/>
    <mergeCell ref="G24:H24"/>
    <mergeCell ref="I24:J24"/>
    <mergeCell ref="E25:F25"/>
    <mergeCell ref="G25:H25"/>
    <mergeCell ref="I25:J25"/>
    <mergeCell ref="A18:G18"/>
    <mergeCell ref="H18:O18"/>
    <mergeCell ref="A19:O19"/>
    <mergeCell ref="C20:J20"/>
    <mergeCell ref="I21:J21"/>
    <mergeCell ref="G21:H21"/>
    <mergeCell ref="E21:F21"/>
    <mergeCell ref="L20:L21"/>
    <mergeCell ref="M20:M21"/>
    <mergeCell ref="N20:N21"/>
    <mergeCell ref="O20:O21"/>
    <mergeCell ref="A2:O5"/>
    <mergeCell ref="A13:O14"/>
    <mergeCell ref="A16:G16"/>
    <mergeCell ref="A17:G17"/>
    <mergeCell ref="H16:O16"/>
    <mergeCell ref="H17:O17"/>
    <mergeCell ref="A6:O12"/>
  </mergeCells>
  <pageMargins left="0.70866141732283472" right="0.31496062992125984" top="0.55118110236220474" bottom="0.35433070866141736" header="0.31496062992125984" footer="0.31496062992125984"/>
  <pageSetup paperSize="9" scale="77" orientation="landscape" verticalDpi="0" r:id="rId1"/>
  <rowBreaks count="2" manualBreakCount="2">
    <brk id="28" max="14" man="1"/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Хатунцев Юрий Владимирович</cp:lastModifiedBy>
  <cp:lastPrinted>2022-12-19T06:33:10Z</cp:lastPrinted>
  <dcterms:created xsi:type="dcterms:W3CDTF">2021-03-25T06:47:34Z</dcterms:created>
  <dcterms:modified xsi:type="dcterms:W3CDTF">2022-12-20T11:12:24Z</dcterms:modified>
</cp:coreProperties>
</file>