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Службы\ОКПиЗ\Common\! 1А Закупки 223 на 2023\План закупок 2023\План закупки_24_06.04.2023\"/>
    </mc:Choice>
  </mc:AlternateContent>
  <bookViews>
    <workbookView xWindow="0" yWindow="0" windowWidth="28800" windowHeight="12300" tabRatio="197"/>
  </bookViews>
  <sheets>
    <sheet name="План закупок" sheetId="1" r:id="rId1"/>
  </sheets>
  <definedNames>
    <definedName name="_xlnm._FilterDatabase" localSheetId="0" hidden="1">'План закупок'!$A$21:$Z$177</definedName>
  </definedNames>
  <calcPr calcId="162913"/>
</workbook>
</file>

<file path=xl/calcChain.xml><?xml version="1.0" encoding="utf-8"?>
<calcChain xmlns="http://schemas.openxmlformats.org/spreadsheetml/2006/main">
  <c r="O191" i="1" l="1"/>
  <c r="N191" i="1"/>
  <c r="N192" i="1"/>
  <c r="O192" i="1"/>
  <c r="O190" i="1"/>
  <c r="O189" i="1"/>
  <c r="O188" i="1"/>
  <c r="N186" i="1"/>
  <c r="O186" i="1"/>
  <c r="N187" i="1"/>
  <c r="O187" i="1"/>
  <c r="N188" i="1"/>
  <c r="N189" i="1"/>
  <c r="N190" i="1"/>
  <c r="O185" i="1"/>
  <c r="N185" i="1" l="1"/>
  <c r="O184" i="1" l="1"/>
  <c r="N184" i="1"/>
  <c r="O183" i="1" l="1"/>
  <c r="N183" i="1"/>
  <c r="B181" i="1" l="1"/>
  <c r="O182" i="1"/>
  <c r="O181" i="1"/>
  <c r="N182" i="1"/>
  <c r="N181" i="1"/>
  <c r="N112" i="1"/>
  <c r="N110" i="1"/>
  <c r="O108" i="1"/>
  <c r="N108" i="1"/>
  <c r="N102" i="1"/>
  <c r="O102" i="1"/>
  <c r="O180" i="1" l="1"/>
  <c r="N180" i="1"/>
  <c r="O179" i="1" l="1"/>
  <c r="N179" i="1"/>
  <c r="O176" i="1" l="1"/>
  <c r="O175" i="1"/>
  <c r="O177" i="1"/>
  <c r="N177" i="1"/>
  <c r="N176" i="1"/>
  <c r="N175" i="1"/>
  <c r="O174" i="1" l="1"/>
  <c r="N174" i="1"/>
  <c r="O173" i="1"/>
  <c r="N173" i="1"/>
  <c r="O172" i="1" l="1"/>
  <c r="N172" i="1"/>
  <c r="O171" i="1"/>
  <c r="N171" i="1"/>
  <c r="O170" i="1"/>
  <c r="N170" i="1"/>
  <c r="O169" i="1"/>
  <c r="N169" i="1"/>
  <c r="O111" i="1"/>
  <c r="N111" i="1"/>
  <c r="O107" i="1" l="1"/>
  <c r="N107" i="1"/>
  <c r="N142" i="1" l="1"/>
  <c r="O168" i="1" l="1"/>
  <c r="N167" i="1"/>
  <c r="O167" i="1"/>
  <c r="O166" i="1"/>
  <c r="B166" i="1"/>
  <c r="N164" i="1"/>
  <c r="N165" i="1"/>
  <c r="O165" i="1"/>
  <c r="O164" i="1"/>
  <c r="N166" i="1"/>
  <c r="N168" i="1"/>
  <c r="O104" i="1"/>
  <c r="N104" i="1"/>
  <c r="O163" i="1" l="1"/>
  <c r="N163" i="1"/>
  <c r="O162" i="1"/>
  <c r="N162" i="1"/>
  <c r="B162" i="1"/>
  <c r="O160" i="1" l="1"/>
  <c r="O161" i="1"/>
  <c r="N161" i="1"/>
  <c r="N160" i="1"/>
  <c r="O159" i="1"/>
  <c r="N159" i="1"/>
  <c r="O158" i="1"/>
  <c r="N158" i="1"/>
  <c r="O157" i="1"/>
  <c r="N157" i="1"/>
  <c r="O156" i="1"/>
  <c r="N156" i="1"/>
  <c r="O155" i="1"/>
  <c r="N155" i="1"/>
  <c r="O154" i="1"/>
  <c r="N154" i="1"/>
  <c r="O153" i="1"/>
  <c r="N153" i="1"/>
  <c r="O152" i="1"/>
  <c r="N152" i="1"/>
  <c r="O151" i="1"/>
  <c r="N151" i="1"/>
  <c r="O150" i="1" l="1"/>
  <c r="N150" i="1"/>
  <c r="O149" i="1"/>
  <c r="N149" i="1"/>
  <c r="O148" i="1"/>
  <c r="N148" i="1"/>
  <c r="O103" i="1" l="1"/>
  <c r="N103" i="1"/>
  <c r="O147" i="1"/>
  <c r="N147" i="1"/>
  <c r="O146" i="1" l="1"/>
  <c r="N146" i="1"/>
  <c r="O145" i="1"/>
  <c r="N145" i="1"/>
  <c r="O144" i="1"/>
  <c r="N144" i="1"/>
  <c r="O143" i="1"/>
  <c r="N143" i="1"/>
  <c r="O142" i="1" l="1"/>
  <c r="O141" i="1" l="1"/>
  <c r="N141" i="1"/>
  <c r="O140" i="1"/>
  <c r="N140" i="1"/>
  <c r="O139" i="1" l="1"/>
  <c r="N139" i="1"/>
  <c r="O138" i="1" l="1"/>
  <c r="N138" i="1"/>
  <c r="O121" i="1" l="1"/>
  <c r="N121" i="1"/>
  <c r="O118" i="1"/>
  <c r="N118" i="1"/>
  <c r="N137" i="1"/>
  <c r="O136" i="1" l="1"/>
  <c r="N136" i="1"/>
  <c r="O135" i="1" l="1"/>
  <c r="N135" i="1"/>
  <c r="O133" i="1" l="1"/>
  <c r="N133" i="1"/>
  <c r="O134" i="1"/>
  <c r="N134" i="1"/>
  <c r="O132" i="1"/>
  <c r="N132" i="1"/>
  <c r="O131" i="1"/>
  <c r="N131" i="1"/>
  <c r="O130" i="1"/>
  <c r="N130" i="1"/>
  <c r="O129" i="1"/>
  <c r="N129" i="1"/>
  <c r="O127" i="1"/>
  <c r="N127" i="1"/>
  <c r="O128" i="1"/>
  <c r="N128" i="1"/>
  <c r="O125" i="1" l="1"/>
  <c r="N125" i="1"/>
  <c r="N126" i="1"/>
  <c r="N124" i="1" l="1"/>
  <c r="O123" i="1"/>
  <c r="N123" i="1"/>
  <c r="G120" i="1" l="1"/>
  <c r="G121" i="1"/>
  <c r="O122" i="1"/>
  <c r="O120" i="1"/>
  <c r="O119" i="1"/>
  <c r="N122" i="1"/>
  <c r="N120" i="1"/>
  <c r="N119" i="1"/>
  <c r="O117" i="1"/>
  <c r="N117" i="1"/>
  <c r="O116" i="1"/>
  <c r="N116" i="1"/>
  <c r="O115" i="1"/>
  <c r="N115" i="1"/>
  <c r="O114" i="1"/>
  <c r="N114" i="1"/>
  <c r="O113" i="1"/>
  <c r="N113" i="1"/>
  <c r="O112" i="1"/>
  <c r="O110" i="1"/>
  <c r="O109" i="1"/>
  <c r="N109" i="1"/>
  <c r="C109" i="1"/>
  <c r="B109" i="1"/>
  <c r="L108" i="1"/>
  <c r="O106" i="1"/>
  <c r="O105" i="1"/>
  <c r="B105" i="1"/>
  <c r="O101" i="1"/>
  <c r="O100" i="1"/>
  <c r="N101" i="1" l="1"/>
  <c r="N105" i="1"/>
  <c r="N106" i="1"/>
  <c r="N100" i="1"/>
  <c r="O76" i="1"/>
  <c r="B49" i="1" l="1"/>
  <c r="O67" i="1" l="1"/>
  <c r="O49" i="1" l="1"/>
  <c r="O46" i="1" l="1"/>
  <c r="O45" i="1" l="1"/>
  <c r="O39" i="1" l="1"/>
  <c r="O38" i="1" l="1"/>
  <c r="O37" i="1"/>
  <c r="O36" i="1"/>
  <c r="O34" i="1" l="1"/>
  <c r="B34" i="1"/>
  <c r="B32" i="1" l="1"/>
  <c r="B26" i="1" l="1"/>
  <c r="O90" i="1" l="1"/>
  <c r="N90" i="1"/>
</calcChain>
</file>

<file path=xl/sharedStrings.xml><?xml version="1.0" encoding="utf-8"?>
<sst xmlns="http://schemas.openxmlformats.org/spreadsheetml/2006/main" count="2911" uniqueCount="744">
  <si>
    <t>Порядковый номер</t>
  </si>
  <si>
    <t>Код по ОКВЭД2</t>
  </si>
  <si>
    <t>Код по ОКПД2</t>
  </si>
  <si>
    <t>Условия договора</t>
  </si>
  <si>
    <t>Способ закупки</t>
  </si>
  <si>
    <t>Закупка в электронной форме</t>
  </si>
  <si>
    <t>график осуществления процедур закупки</t>
  </si>
  <si>
    <t>Признак «Закупка
не учитывается в
соответствии с
пунктом 7
постановления
Правительства РФ
от 11.12.2014 No
1352»
(код категории 
или 0)</t>
  </si>
  <si>
    <t>"Закупка товаров (работ, услуг), удовлетворяющих критериям отнесения к инновационной продукции, высокотехнологичной продукции" (1-да/0-нет)</t>
  </si>
  <si>
    <t>1</t>
  </si>
  <si>
    <t>19</t>
  </si>
  <si>
    <t>20</t>
  </si>
  <si>
    <t>21</t>
  </si>
  <si>
    <t>24</t>
  </si>
  <si>
    <t>Статус позиции</t>
  </si>
  <si>
    <t>Причина аннулирования позиции</t>
  </si>
  <si>
    <t>Позиция является долгосрочной</t>
  </si>
  <si>
    <t>Информация об объемах оплаты долгосрочного договора</t>
  </si>
  <si>
    <t>Информация об объемах привлечения субъектов малого и среднего предпринимательства</t>
  </si>
  <si>
    <t>Валюта закупки
(международный 
Код)</t>
  </si>
  <si>
    <t>Предмет договора</t>
  </si>
  <si>
    <t>Минимально необходимые требования, предъявляемые к закупаемым товарам (работам и услугам)</t>
  </si>
  <si>
    <t>Единица измерения</t>
  </si>
  <si>
    <t>Код по ОКЕИ</t>
  </si>
  <si>
    <t>Наименование</t>
  </si>
  <si>
    <t>Сведения о количестве</t>
  </si>
  <si>
    <t>Срок исполнения договора</t>
  </si>
  <si>
    <t>Код по ОКАТО</t>
  </si>
  <si>
    <t>Регион поставки товаров (выполнения работ, оказания услуг)</t>
  </si>
  <si>
    <t>42.11</t>
  </si>
  <si>
    <t>42.11.20.000</t>
  </si>
  <si>
    <t>35000000000</t>
  </si>
  <si>
    <t>RUB</t>
  </si>
  <si>
    <t>0</t>
  </si>
  <si>
    <t>Наименование заказчика</t>
  </si>
  <si>
    <t>Государственное унитарное предприятие  Республики Крым "Крымтеплокоммунэнерго"</t>
  </si>
  <si>
    <t>Адрес местонахождения заказчика</t>
  </si>
  <si>
    <t>295026, Республика Крым, г. Симферополь, ул. Гайдара, 3а</t>
  </si>
  <si>
    <t>Телефон заказчика</t>
  </si>
  <si>
    <t>Электронная почта заказчика</t>
  </si>
  <si>
    <t>ИНН</t>
  </si>
  <si>
    <t>КПП</t>
  </si>
  <si>
    <t>ОКАТО</t>
  </si>
  <si>
    <t>4</t>
  </si>
  <si>
    <t>P</t>
  </si>
  <si>
    <t>5</t>
  </si>
  <si>
    <t>6</t>
  </si>
  <si>
    <t>7</t>
  </si>
  <si>
    <t>8</t>
  </si>
  <si>
    <t>9</t>
  </si>
  <si>
    <t>10</t>
  </si>
  <si>
    <t>11</t>
  </si>
  <si>
    <t>12</t>
  </si>
  <si>
    <t>13</t>
  </si>
  <si>
    <t>Условная единица</t>
  </si>
  <si>
    <t>14</t>
  </si>
  <si>
    <t>Респ. Крым</t>
  </si>
  <si>
    <t>Закупка у единственного поставщика (исполнителя, подрядчика)</t>
  </si>
  <si>
    <t>Килограмм</t>
  </si>
  <si>
    <t>19.20</t>
  </si>
  <si>
    <t>Да</t>
  </si>
  <si>
    <t>Закупка у СМП
(да /нет)</t>
  </si>
  <si>
    <t>71.20</t>
  </si>
  <si>
    <t>Аукцион в электронной форме</t>
  </si>
  <si>
    <t>+7 (3652) 53 40 69</t>
  </si>
  <si>
    <t>19.20
19.20</t>
  </si>
  <si>
    <t>19.20.21.125
19.20.21.345</t>
  </si>
  <si>
    <t>06.20</t>
  </si>
  <si>
    <t>06.20.10.110</t>
  </si>
  <si>
    <t>Тысяча кубических метров</t>
  </si>
  <si>
    <t>19.20.21.300</t>
  </si>
  <si>
    <t>zakup@tce.crimea.com</t>
  </si>
  <si>
    <t>80.10</t>
  </si>
  <si>
    <t>80.10.12.000</t>
  </si>
  <si>
    <t>Человеко-час</t>
  </si>
  <si>
    <t>Поставка кислорода газообразного технического</t>
  </si>
  <si>
    <t>Кубический метр</t>
  </si>
  <si>
    <t>Нет</t>
  </si>
  <si>
    <t>15</t>
  </si>
  <si>
    <t>Поставка дизельного топлива</t>
  </si>
  <si>
    <t>Р</t>
  </si>
  <si>
    <t>26</t>
  </si>
  <si>
    <t>16</t>
  </si>
  <si>
    <t>17</t>
  </si>
  <si>
    <t>18</t>
  </si>
  <si>
    <t>22</t>
  </si>
  <si>
    <t>23</t>
  </si>
  <si>
    <t>25</t>
  </si>
  <si>
    <t>Планируемая дата или период размещения извещения о закупке (месяц, год)</t>
  </si>
  <si>
    <t>Поставка мазута топочного 100</t>
  </si>
  <si>
    <t>19.20.28.110</t>
  </si>
  <si>
    <t>62.02.30.000</t>
  </si>
  <si>
    <t>62.02</t>
  </si>
  <si>
    <t>в соответствии с описанием объекта закупки (техническим заданием)</t>
  </si>
  <si>
    <t>Комплект</t>
  </si>
  <si>
    <t>Поставка специальной одежды</t>
  </si>
  <si>
    <t>Час</t>
  </si>
  <si>
    <t>62.03</t>
  </si>
  <si>
    <t>62.03.12.130</t>
  </si>
  <si>
    <t>Месяц</t>
  </si>
  <si>
    <t>35.12</t>
  </si>
  <si>
    <t>64</t>
  </si>
  <si>
    <t>36.00
37.00</t>
  </si>
  <si>
    <t>Кубический метр
Кубический метр</t>
  </si>
  <si>
    <t>Оказание телематических услуг (Интернет, каналы связи)</t>
  </si>
  <si>
    <t>61.10.11.110</t>
  </si>
  <si>
    <t>35.30.12.130</t>
  </si>
  <si>
    <t>35.30</t>
  </si>
  <si>
    <t>Гигакалория</t>
  </si>
  <si>
    <t>Осуществление технологического присоединения электроустановки котельная по адресу Республика Крым, г. Евпатория, ул. Тучина, 1/2</t>
  </si>
  <si>
    <t>35.12.10.120</t>
  </si>
  <si>
    <t>36.00.11.000
37.00.11.110</t>
  </si>
  <si>
    <t>Оказание услуг по страхованию гражданской ответственности владельца опасного объекта за причинение вреда в результате аварии на опасных объектах ГУП РК "Крымтеплокоммунэнерго"</t>
  </si>
  <si>
    <t>65.12</t>
  </si>
  <si>
    <t>Оказание услуги холодного водоснабжения и водоотведения для нужд ГУП РК "Крымтеплокоммунэнерго" (Российская Федерация, Республика Крым, город Саки, ул. Морская,4)</t>
  </si>
  <si>
    <t>750
750</t>
  </si>
  <si>
    <t>84.25</t>
  </si>
  <si>
    <t>84.25.19.190</t>
  </si>
  <si>
    <t>Запрос котировок в электронной форме</t>
  </si>
  <si>
    <t>Запрос предложений в электронной форме</t>
  </si>
  <si>
    <t>10.84.30.120</t>
  </si>
  <si>
    <t>Поставка соли таблетированной</t>
  </si>
  <si>
    <t>Выполнение работ по восстановлению дорожного покрытия после проведения аварийных ремонтных работ на сетях теплоснабжения ГУП РК "Крымтеплокоммунэнерго"</t>
  </si>
  <si>
    <t>Поставка бензина, дизельного топлива по топливным картам для нужд ГУП РК "Крымтеплокоммунэнерго" в 2022г.</t>
  </si>
  <si>
    <t>Оказание услуг по информационному обслуживанию (оптимизация, модернизация, адаптация, актуализация, поддержание в работоспособном состоянии) приобретенных ранее в собственность дистрибутивов справочно-правовой системы "Консультант Плюс"</t>
  </si>
  <si>
    <t>Оказание услуг физической охраны объектов ГУП РК «Крымтеплокоммунэнерго»</t>
  </si>
  <si>
    <t>43800</t>
  </si>
  <si>
    <t>Оказание услуг по комплексному консультационно-методическому сопровождению, обслуживанию и адаптации лицензионных программных продуктов системы: "1С:Предприятие", оказание консультационных услуг по ведению бухгалтерского учета, расчета заработной платы, регламентированной отчетности в соответствии с требованиями нормативных актов Российской Федерации, реализованных посредством программных продуктов фирмы 1С</t>
  </si>
  <si>
    <t>370.5</t>
  </si>
  <si>
    <t>Поставка газа горючего природного</t>
  </si>
  <si>
    <t>Тип объекта закупки</t>
  </si>
  <si>
    <t>Товар
Товар</t>
  </si>
  <si>
    <t>Товар</t>
  </si>
  <si>
    <t>Услуга</t>
  </si>
  <si>
    <t>Услуга
Услуга</t>
  </si>
  <si>
    <t>Работа</t>
  </si>
  <si>
    <t>Товар
Товар
Товар</t>
  </si>
  <si>
    <t>61.10
61.10
61.10
61.10
61.10
61.10
61.10
61.10
61.10
61.10
61.10
61.10
61.10
61.10
61.10
61.10
61.10
61.10
61.10
61.10
61.10
61.10
61.10
61.10
61.10
61.10
61.10
61.10
61.10
61.10
61.10
61.10
61.10
61.10
61.10
61.10
61.10
61.10
61.10
61.10
61.10
61.10
61.10
61.10
61.10
61.10
61.10
61.10
61.10
61.10
61.10
61.10</t>
  </si>
  <si>
    <t>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t>
  </si>
  <si>
    <t>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t>
  </si>
  <si>
    <t>Валюта договора</t>
  </si>
  <si>
    <t>Начальная (максимальная) цена договора</t>
  </si>
  <si>
    <t>Российский рубль</t>
  </si>
  <si>
    <t/>
  </si>
  <si>
    <t>12
12
12
12
12
12
12
12
12
12
12
12
12
12
12
12
12
12
12
12
12
12
12
12
12
12
12
12
12
12
12
12
12
12
12
12
12
12
12
12
12
12
12
12
12
12
12
12
12
12
12
12</t>
  </si>
  <si>
    <t>263893.21</t>
  </si>
  <si>
    <t>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t>
  </si>
  <si>
    <t>12.2021</t>
  </si>
  <si>
    <t>Аукцион в электронной форме, участниками которого могут быть только субъекты малого и среднего предпринимательства</t>
  </si>
  <si>
    <t>06.2021</t>
  </si>
  <si>
    <t>12.2023</t>
  </si>
  <si>
    <t>04.2022</t>
  </si>
  <si>
    <t>03.2022</t>
  </si>
  <si>
    <t>03.2021</t>
  </si>
  <si>
    <t>03.2023</t>
  </si>
  <si>
    <t>11.2021</t>
  </si>
  <si>
    <t>01.2023</t>
  </si>
  <si>
    <t>В соответствии с условиями договора</t>
  </si>
  <si>
    <t>168</t>
  </si>
  <si>
    <t>876</t>
  </si>
  <si>
    <t>113
113</t>
  </si>
  <si>
    <t>362</t>
  </si>
  <si>
    <t>113</t>
  </si>
  <si>
    <t>539</t>
  </si>
  <si>
    <t>112</t>
  </si>
  <si>
    <t>233</t>
  </si>
  <si>
    <t>356</t>
  </si>
  <si>
    <t>362
362
362
362
362
362
362
362
362
362
362
362
362
362
362
362
362
362
362
362
362
362
362
362
362
362
362
362
362
362
362
362
362
362
362
362
362
362
362
362
362
362
362
362
362
362
362
362
362
362
362
362</t>
  </si>
  <si>
    <t>18.12</t>
  </si>
  <si>
    <t>18.12.19.190</t>
  </si>
  <si>
    <t>Оказание услуг по печати и доставке платежных документов потребителям услуг по теплоснабжению</t>
  </si>
  <si>
    <t>Оказание услуг по обеспечению готовности к действиям аварийно-спасательной службы (формирования) для локализации и ликвидации чрезвычайных ситуаций и их последствий на опасных производственных объектах</t>
  </si>
  <si>
    <t>796
796</t>
  </si>
  <si>
    <t>Штука
Штука</t>
  </si>
  <si>
    <t>Оказание услуг телефонной связи юридическим лицам</t>
  </si>
  <si>
    <t>в соответствии с условиями договора</t>
  </si>
  <si>
    <t>49.50.12.110</t>
  </si>
  <si>
    <t>Услуга по транспортировке природного газа газораспределительными сетями до границы балансовой принадлежности объектов</t>
  </si>
  <si>
    <t>114</t>
  </si>
  <si>
    <t>Тысяча метров кубических</t>
  </si>
  <si>
    <t>71.20.19.130</t>
  </si>
  <si>
    <t>Оказание услуг по проведению производственного контроля за соблюдением санитарных правил и выполнением санитарно-противоэпидемических (профилактических) мероприятий</t>
  </si>
  <si>
    <t>05.10.10.110</t>
  </si>
  <si>
    <t>Поставка угля</t>
  </si>
  <si>
    <t>Тонна; метрическая тонна (1000 кг)</t>
  </si>
  <si>
    <t xml:space="preserve">
36.00
37.00
</t>
  </si>
  <si>
    <t>Оказание услуги холодного водоснабжения и водоотведения для нужд котельных ГУП РК "Крымтеплокоммунэнерго"</t>
  </si>
  <si>
    <t>840948
261854</t>
  </si>
  <si>
    <t>Услуги местной телефонной связи (деятельность по приему, обработке, хранению, передаче, доставке знаков, сигналов, голосовой информации, письменного текста, изображений, звуков или сообщения любого рода по радиосистеме, проводной, оптической и другими электромагнитными системами)</t>
  </si>
  <si>
    <t>12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t>
  </si>
  <si>
    <t>Оказание услуг по сопровождению информационной системы БА7</t>
  </si>
  <si>
    <t xml:space="preserve">Закупка у единственного поставщика (исполнителя, подрядчика)  </t>
  </si>
  <si>
    <t>Литр; кубический дециметр</t>
  </si>
  <si>
    <t>Оказание услуги холодного водоснабжения и водоотведения для нужд котельных филиала ГУП РК "Крымтеплокоммунэнерго" "Южнобережный"</t>
  </si>
  <si>
    <t>77444
36412</t>
  </si>
  <si>
    <t>58.29.50.000</t>
  </si>
  <si>
    <t>Предоставление лицензий на условиях простой (неисключительной) лицензии права на использование обновлений программного комплекса по составлению смет Smeta.ru</t>
  </si>
  <si>
    <t>61.20.11.000</t>
  </si>
  <si>
    <t>Услуги мобильной связи (подвижной радиотелефонной связи)</t>
  </si>
  <si>
    <t xml:space="preserve">
Условная единица</t>
  </si>
  <si>
    <t>Оказание услуг холодного водоснабжения и водоотведения для филиала ГУП РК "Крымтеплокоммунэнерго" в г. Керчь</t>
  </si>
  <si>
    <t>90943.0
21115.0</t>
  </si>
  <si>
    <t>Оказание услуг холодного водоснабжения и водоотведения для филиала ГУП РК "Крымтеплокоммунэнерго" в г. Керчь 
(ЦТП Марат-4 - ул. Ворошилова, 27
ЦТП Марат-5а - Индустриальное шоссе, 9а
ЦТП Марат-5б - Блюхера, 19)</t>
  </si>
  <si>
    <t>5840.0
941.0</t>
  </si>
  <si>
    <t>53.20.11.190</t>
  </si>
  <si>
    <t>Оказание услуг по доставке платежных документов потребителям услуг по теплоснабжению</t>
  </si>
  <si>
    <t>77.33.11.110</t>
  </si>
  <si>
    <t>Аренда оборудования для типографии</t>
  </si>
  <si>
    <t>Поставка потребителю тепловой энергии в виде горячей воды на нужды отопления по адресу: Республика Крым, г. Ялта, ул. Достоевского, 27</t>
  </si>
  <si>
    <t>36.00.11.000</t>
  </si>
  <si>
    <t>Оказание услуг холодного водоснабжения для филиала ГУП РК "Крымтеплокоммунэнерго" в г. Керчь (п. Ленино, ул. Курчатова, 1)</t>
  </si>
  <si>
    <t>Оказание услуг холодного водоснабжения и водоотведения для филиала ГУП РК "Крымтеплокоммунэнерго" в г. Керчь (г. Щелкино, модульная котельная "Виток", "Колви"; Щелкино, здание ТРП-1,2; г. Щелкино, здание ТРП-3; г. Щелкино, помещение абонотдела в здании 13)</t>
  </si>
  <si>
    <t>12885.0
2390.0</t>
  </si>
  <si>
    <t>Оказание услуг холодного водоснабжения и водоотведения для филиала ГУП РК "Крымтеплокоммунэнерго" в г. Керчь (пгт Ленино, Ул. Дзержинского, 10; пгт Ленино, ул. Шоссейная, 1; пгт Ленино, ул. Пирогова, 2)</t>
  </si>
  <si>
    <t>1518.0
391.00</t>
  </si>
  <si>
    <t>Оказание услуг холодного водоснабжения и водоотведения для нужд котельных ГУП РК "Крымтеплокоммунэнерго" в г. Белогорск</t>
  </si>
  <si>
    <t>9917
680</t>
  </si>
  <si>
    <t>Оказание услуг по передаче неисключительных прав на использование системы автоматизированного проектирования (САПР) наружных сетей, рельефа и топографических планов, неисключительного права на использование системы автоматизированного проектирования (САПР) проектного документооборота и услуг технической поддержки программного обеспечения</t>
  </si>
  <si>
    <t>Оказание услуг печати и конвертования платежных документов на оплату услуг по теплоснабжению</t>
  </si>
  <si>
    <t>Невозможно определить объем</t>
  </si>
  <si>
    <t>95.11.10.130</t>
  </si>
  <si>
    <t>Оказание услуг по заправке и восстановлению картриджей</t>
  </si>
  <si>
    <t>Поставка бензина, дизельного топлива по топливным картам для нужд ГУП РК "Крымтеплокоммунэнерго" на второе полугодие в 2022г.</t>
  </si>
  <si>
    <t>140395
28646</t>
  </si>
  <si>
    <t>Оказание услуг холодного водоснабжения и водоотведения на источники теплоснабжения филиала ГУП РК "Крымтеплокоммунэнерго" г. Евпатория для выработки тепловой энергии потребителям</t>
  </si>
  <si>
    <t xml:space="preserve">в соответствии с условиями договора </t>
  </si>
  <si>
    <t>Оказание услуг холодного водоснабжения и водоотведения для нужд котельных ГУП РК "Крымтеплокоммунэнерго" в г. Бахчисарай</t>
  </si>
  <si>
    <t>5949
501</t>
  </si>
  <si>
    <t>19.20.31</t>
  </si>
  <si>
    <t>38.21</t>
  </si>
  <si>
    <t>38.21.22.000</t>
  </si>
  <si>
    <t>Оказание услуг по обращению с твердыми коммунальными отходами по адресу г. Симферополь, ул. Гайдара, 3а; г. Саки, ул. Морская, 4</t>
  </si>
  <si>
    <t>Оказание услуг по обращению с твердыми коммунальными отходами по адресу г. Симферополь, пер. Фруктовый, 13</t>
  </si>
  <si>
    <t>кубический метр
кубический метр</t>
  </si>
  <si>
    <t>216,00
15,90</t>
  </si>
  <si>
    <t>796
796
796
796
796</t>
  </si>
  <si>
    <t>20.11
20.11
20.11
20.11
20.11
20.11
20.11</t>
  </si>
  <si>
    <t>20.11.11.150
20.11.11.150
20.11.11.150
20.11.11.150
20.11.11.150
20.11.11.150
20.11.11.150</t>
  </si>
  <si>
    <t>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t>
  </si>
  <si>
    <t>876
876
876
876
876
876
876
876
876
876
876
876
876
876
876
876
876
876
876
876
876
876
876
876
876
876
876
876
876</t>
  </si>
  <si>
    <t>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t>
  </si>
  <si>
    <t>1
1
1
1
1
1
1
1
1
1
1
1
1
1
1
1
1
1
1
1
1
1
1
1
1
1
1
1
1</t>
  </si>
  <si>
    <t>65.12
65.12
65.12
65.12
65.12
65.12
65.12
65.12
65.12
65.12
65.12
65.12
65.12
65.12
65.12
65.12
65.12
65.12
65.12
65.12
65.12
65.12
65.12
65.12
65.12
65.12
65.12
65.12
65.12</t>
  </si>
  <si>
    <t>Оказание услуг по обращению с твердыми коммунальными отходами на территории городских округов Ялта и Алушта</t>
  </si>
  <si>
    <t>225.48</t>
  </si>
  <si>
    <t xml:space="preserve">Оказание услуг по обязательному страхованию гражданской ответственности владельца транспортных средств (ОСАГО) для нужд ГУП РК "Крымтеплокоммунэнерго" </t>
  </si>
  <si>
    <t>65.12.21.000</t>
  </si>
  <si>
    <t>Штука
Штука
Штука
Штука
Штука</t>
  </si>
  <si>
    <t>1202763,68
В том числе объем исполнения долгосрочного договора:
2022 г. - 997 073,50
2023 г. - 205 690,18</t>
  </si>
  <si>
    <t>неконкурентная закупка по принципу «электронного магазина», участниками которой могут быть только субъекты малого и среднего предпринимательства</t>
  </si>
  <si>
    <t>796
796
796
796
796
796
796</t>
  </si>
  <si>
    <t>Услуги по обращению с твердыми коммунальными отходами в г. Евпатория</t>
  </si>
  <si>
    <t>метр кубический</t>
  </si>
  <si>
    <t>176 880,00
В том числе объем исполнения долгосрочного договора:
2022 г. - 162 140,00
2023 г. - 14 740,00</t>
  </si>
  <si>
    <t>32.99
32.99
32.99
30.99
32.50
32.50
32.50</t>
  </si>
  <si>
    <t>32.99.53.120
32.99.53.120
32.99.53.120
30.99.10.110
32.50.22.127
32.50.22.127
32.50.22.127</t>
  </si>
  <si>
    <t>Товар
Товар
Товар
Товар
Товар
Товар
Товар</t>
  </si>
  <si>
    <t>Поставка тренажёров и приспособлений по оказанию первой медицинской помощи пострадавшим</t>
  </si>
  <si>
    <t>штука
штука
штука
штука
штука
штука
штука</t>
  </si>
  <si>
    <t>1
7
7
7
7
14
14</t>
  </si>
  <si>
    <t>Поставка пропан-бутана в талонах</t>
  </si>
  <si>
    <t>19.20
19.20
19.20</t>
  </si>
  <si>
    <t>19.20.21.125
19.20.21.125
19.20.21.345</t>
  </si>
  <si>
    <t>Поставка бензина, дизельного топлива по топливным картам для нужд ГУП РК "Крымтеплокоммунэнерго" на четвертый квартал 2022г.</t>
  </si>
  <si>
    <t>Невозможно определить объем
Невозможно определить объем
Невозможно определить объем</t>
  </si>
  <si>
    <t>4 451 581,26
В том числе объем исполнения долгосрочного договора:
2022 г. - 1 978 480,56
2023 г. - 2 473 100,70</t>
  </si>
  <si>
    <t>Поставка технической соли концентрат минеральный "Галит"</t>
  </si>
  <si>
    <t>08.39.10.110</t>
  </si>
  <si>
    <t>Оказание услуг по обращению с твердыми коммунальными отходами по г.Керчь</t>
  </si>
  <si>
    <t>229 944,00
В том числе объем исполнения долгосрочного договора:
2022 г. - 212 256,00
2023 г. - 17 688,00</t>
  </si>
  <si>
    <t>11 292 080,00
В том числе объем исполнения долгосрочного договора:
2022 г. - 973 417,50
2023 г. - 10 318 662,50</t>
  </si>
  <si>
    <t>3 489 174,00
В том числе объем исполнения долгосрочного договора:
2022 г. - 516 150,00
2023 г. - 2 973 024,00</t>
  </si>
  <si>
    <t>199 928,00
В том числе объем исполнения долгосрочного договора:
2022 г. - 99 964,00
2023 г. - 99 964,00</t>
  </si>
  <si>
    <t>14.12.11.120</t>
  </si>
  <si>
    <t>Поставка специальной одежды, костюмы</t>
  </si>
  <si>
    <t>839</t>
  </si>
  <si>
    <t>112
7</t>
  </si>
  <si>
    <t>Тонна;метрическая тонна (1000кг)</t>
  </si>
  <si>
    <t>Поставка специальной обуви</t>
  </si>
  <si>
    <t>15.20.32.122
15.20.31.000
15.20.31.000
15.20.32.129
15.20.31.000
15.20.32.122
15.20.31.000
15.20.32.122</t>
  </si>
  <si>
    <t>15.20
15.20
15.20
15.20
15.20
15.20
15.20
15.20</t>
  </si>
  <si>
    <t>Пара (2 шт.)
Пара (2 шт.)
Пара (2 шт.)
Пара (2 шт.)
Пара (2 шт.)
Пара (2 шт.)
Пара (2 шт.)
Пара (2 шт.)</t>
  </si>
  <si>
    <t>715
715
715
715
715
715
715
715</t>
  </si>
  <si>
    <t>40
123
98
2
110
41
13
22</t>
  </si>
  <si>
    <t>Товар
Товар
Товар
Товар
Товар
Товар
Товар
Товар</t>
  </si>
  <si>
    <r>
      <rPr>
        <sz val="8"/>
        <color theme="1"/>
        <rFont val="Times New Roman"/>
        <family val="1"/>
        <charset val="204"/>
      </rPr>
      <t>14.12
14.12
14.12
14.12
14.12
14.12
14.12
14.12
14.12
14.12
14.12
14.12
14.12
14.12
14.12
14.12
14.12
14.12
14.12
14.12</t>
    </r>
    <r>
      <rPr>
        <sz val="8"/>
        <rFont val="Times New Roman"/>
        <family val="1"/>
        <charset val="204"/>
      </rPr>
      <t xml:space="preserve">
14.12
14.12
14.12</t>
    </r>
  </si>
  <si>
    <t>Комплект
Комплект
Комплект
Комплект
Комплект
Штука
Комплект
Комплект
Штука
Комплект
Пара (2 шт.)
Пара (2 шт.)
Пара (2 шт.)
Пара (2 шт.)
Пара (2 шт.)
Пара (2 шт.)
Пара (2 шт.)
Пара (2 шт.)
Пара (2 шт.)
Пара (2 шт.)
Штука
Штука
Пара (2 шт.)</t>
  </si>
  <si>
    <t>839
839
839
839
839
796
839
839
796
839
715
715
715
715
715
715
715
715
715
715
796
796
715</t>
  </si>
  <si>
    <t>98
63
51
7
5
152
2
2
12
40
1900
100
1800
40
290
80
20
80
800
80
90
70
30</t>
  </si>
  <si>
    <t>Товар
Товар
Товар
Товар
Товар
Товар
Товар
Товар
Товар
Товар
Товар
Товар
Товар
Товар
Товар
Товар
Товар
Товар
Товар
Товар
Товар
Товар
Товар</t>
  </si>
  <si>
    <r>
      <rPr>
        <sz val="8"/>
        <color theme="1"/>
        <rFont val="Times New Roman"/>
        <family val="1"/>
        <charset val="204"/>
      </rPr>
      <t>14.12.11.120
14.12.11.120
14.12.11.120
14.12.11.120
14.12.11.120
14.12.30.190
14.12.11.120
14.12.11.120
14.12.30.110
14.12.11.110
14.12.30.150
14.12.30.150
14.12.30.150
14.12.30.150
14.12.30.150
14.12.30.150
14.12.30.150
14.12.30.150
14.12.30.150
14.12.30.150</t>
    </r>
    <r>
      <rPr>
        <sz val="8"/>
        <rFont val="Times New Roman"/>
        <family val="1"/>
        <charset val="204"/>
      </rPr>
      <t xml:space="preserve">
14.12.30.190
14.12.30.190
14.12.30.190</t>
    </r>
  </si>
  <si>
    <t>32.99
32.99
32.99
32.99
32.99
32.99
32.99
32.99
32.99
32.99
32.99
32.99
32.99
32.99
32.99
32.99
32.99</t>
  </si>
  <si>
    <t>32.99.11.160
32.99.11.160
32.99.11.160
32.99.11.160
32.99.11.170
32.99.11.170
32.99.11.120
32.99.11.120
32.99.11.120
32.99.11.160
32.99.11.160
32.99.11.150
32.99.11.150
32.99.11.130
32.99.11.160
32.99.11.199
32.99.11.130</t>
  </si>
  <si>
    <t>Товар
Товар
Товар
Товар
Товар
Товар
Товар
Товар
Товар
Товар
Товар
Товар
Товар
Товар
Товар
Товар
Товар</t>
  </si>
  <si>
    <t>Поставка средств индивидуальной защиты</t>
  </si>
  <si>
    <t>796
796
796
796
796
839
796
796
796
796
796
796
839
839
839
796
839</t>
  </si>
  <si>
    <t>штука
штука
штука
штука
штука
комплект
штука
штука
штука
штука
штука
штука
комплект
комплект
комплект
штука
комплект</t>
  </si>
  <si>
    <t>970
204
51
74
198
45
144
1702
559
523
35
101
38
108
41
20
5</t>
  </si>
  <si>
    <t>Человек в час
Человек в час
Человек в час
Человек в час</t>
  </si>
  <si>
    <t>8760
8760
8760
8760</t>
  </si>
  <si>
    <t>Услуга
Услуга
Услуга
Услуга</t>
  </si>
  <si>
    <t>539
539
539
539</t>
  </si>
  <si>
    <t>80.10
80.10
80.10
80.10</t>
  </si>
  <si>
    <t>80.10.12.000
80.10.12.000
80.10.12.000
80.10.12.000</t>
  </si>
  <si>
    <t>6 599 433,60
В том числе объем исполнения долгосрочного договора:
2022 - 0,00
2023 - 6 049 480,80
2024 - 549 952,80</t>
  </si>
  <si>
    <t>2 700 000,00
В том числе объем исполнения долгосрочного договора:
2022 - 0,00
2023 - 2 700 000,00</t>
  </si>
  <si>
    <t>433 333,40
В том числе объем исполнения долгосрочного договора:
2022 - 0,00
2023 - 433 333,40</t>
  </si>
  <si>
    <t>33.20.42.000</t>
  </si>
  <si>
    <t>33.20</t>
  </si>
  <si>
    <t>370 000,00
В том числе объем исполнения долгосрочного договора:
2022 - 0,00
2023 - 370 000,00</t>
  </si>
  <si>
    <t>Оказание услуг по наладке и регистрации узлов учета газа на сервере "Автоматического мониторинга и сбора данных" ГУП РК "Крымгазсети"</t>
  </si>
  <si>
    <t>883 300,00
В том числе объем исполнения долгосрочного договора:
2022 - 0,00
2023 - 883 300,00</t>
  </si>
  <si>
    <t>3452,40
730,80
863,10
3471,30
831,60
982,80
2620,80</t>
  </si>
  <si>
    <t>1 588 741,56
В том числе объем исполнения долгосрочного договора:
2022 - 0,00
2023 - 1 588 741,56</t>
  </si>
  <si>
    <t>Поставка бензина, дизельного топлива по топливным картам для нужд ГУП РК "Крымтеплокоммунэнерго"</t>
  </si>
  <si>
    <t>-</t>
  </si>
  <si>
    <t>19 000 000,00
В том числе объем исполнения долгосрочного договора:
2022 - 0,00
2023 - 17 600 000,00
2024 - 1 400 000,00</t>
  </si>
  <si>
    <t>26.20
27.12</t>
  </si>
  <si>
    <t>26.20.14.000
27.12.10.190</t>
  </si>
  <si>
    <t>Поставка серверного оборудования</t>
  </si>
  <si>
    <t>2
1</t>
  </si>
  <si>
    <t>6 733 046,40
В том числе объем исполнения долгосрочного договора:
2022 - 0,00
2023 - 6 733 046,40</t>
  </si>
  <si>
    <t>1 480 082 741,28
В том числе объем исполнения долгосрочного договора:
2022 - 0,00
2023 - 1 234 547 165,28
2024 - 245 535 576,00</t>
  </si>
  <si>
    <t>346 637 422,56
В том числе объем исполнения долгосрочного договора:
2022 - 20 387 955,36
2023 - 266 745 108,00
2024 - 59 504 359,20</t>
  </si>
  <si>
    <t>1 761 200,04
В том числе объем исполнения долгосрочного договора:
2022 - 0,00
2023 - 1 614 433,37
2024 - 146 766,67</t>
  </si>
  <si>
    <t>26.51
26.51
26.51
28.25
26.51</t>
  </si>
  <si>
    <t>Поставка оборудования для монтажа узлов учета газа</t>
  </si>
  <si>
    <t>4
2
1
1
2</t>
  </si>
  <si>
    <t>1 906 326,66
В том числе объем исполнения долгосрочного договора:
2022 - 0,00
2023 - 1 906 326,66</t>
  </si>
  <si>
    <t>839 454,59
В том числе объем исполнения долгосрочного договора:
2022 - 0,00
2023 - 769 494,00
2024 - 69 960,59</t>
  </si>
  <si>
    <t>11
11
11
11
11
11
11
11
11
11
11
11
11
11
11
11
11
11
11
11
11
11
11
11
11
11
11
11
11
11
11
11
11
11
11
11
11
11
11
11
11
11
11
11
11
11
11
11
11
11
11
11</t>
  </si>
  <si>
    <t>3 429 433,59
В том числе объем исполнения долгосрочного договора:
2022 - 0,00
2023 - 3 117 666,90
2024 - 311 766,69</t>
  </si>
  <si>
    <t>26.51.52.110
26.51.52.110
26.51.63.110
28.25.14.110
26.51.51.110</t>
  </si>
  <si>
    <t>36.00</t>
  </si>
  <si>
    <t>Месяц 
Минута
Минута
Минута
Минута
Минута
Минута
Минута
Минута</t>
  </si>
  <si>
    <t>362
355
355
355
355
355
355
355
355</t>
  </si>
  <si>
    <t>61.10.11.190
61.10.11.190
61.10.11.190
61.10.11.190
61.10.11.190
61.10.11.190
61.10.11.190
61.10.11.190
61.10.11.190</t>
  </si>
  <si>
    <t>61.10
61.10
61.10
61.10
61.10
61.10
61.10
61.10
61.10</t>
  </si>
  <si>
    <t>87 315,60
В том числе объем исполнения долгосрочного договора:
2021 - 27 814,32
2022 - 29 083,20
2023 - 30 418,08</t>
  </si>
  <si>
    <t>115 418,16
В том числе объем исполнения долгосрочного договора:
2021 - 51 938,17
2022 - 63 479,99
2023 - 0,00</t>
  </si>
  <si>
    <t>10 000 000,00
В том числе объем исполнения долгосрочного договора:
2021 - 0,00
2022 - 10 000 000,00
2023 - 0,00</t>
  </si>
  <si>
    <t>206 844,72
В том числе объем исполнения долгосрочного договора:
2021 - 0,00
2022 - 189 607,66
2023 -17 237,06</t>
  </si>
  <si>
    <t>6 633 948,00
В том числе объем исполнения долгосрочного договора:
2021 - 0,00
2022 - 6 070 516,80
2023 - 563 431,20</t>
  </si>
  <si>
    <t>3 937 485,00
В том числе объем исполнения долгосрочного договора:
2021 - 0,00
2022 - 3 609 361,25
2023 - 328 123,75</t>
  </si>
  <si>
    <t>784 225,00
В том числе объем исполнения долгосрочного договора:
2021 - 0,00
2022 - 718 872,00
2023 - 65 353,00</t>
  </si>
  <si>
    <t>1 811 362 993,44
В том числе объем исполнения долгосрочного договора:
2021 - 0,00
2022 - 1 486 441 070,40
2023 - 324 921 923,04</t>
  </si>
  <si>
    <t>5 339 006,90
В том числе объем исполнения долгосрочного договора:
2022 - 4 455 201,15
2023 - 883 805,75</t>
  </si>
  <si>
    <t xml:space="preserve">202 500,00
В том числе объем исполнения долгосрочного договора:
2022 - 202 500,00
2023 - 0,00 </t>
  </si>
  <si>
    <t>750 000,00
В том числе объем исполнения долгосрочного договора:
2022 - 675 000,00
2023 - 75 000,00</t>
  </si>
  <si>
    <t>5 314 790,65
В том числе объем исполнения долгосрочного договора:
2022 - 4 459 907,44
2023 - 854 883,21</t>
  </si>
  <si>
    <t>322 957,67
В том числе объем исполнения долгосрочного договора:
2022 - 268 569,52
2023 - 54 388,15</t>
  </si>
  <si>
    <t>3 136 163,22
В том числе объем исполнения долгосрочного договора:
2022 - 2 787 700,64
2023 - 348 462,58</t>
  </si>
  <si>
    <t>2 097 000,00
В том числе объем исполнения долгосрочного договора:
2022 - 1 631 000,00
2023 - 466 000,00</t>
  </si>
  <si>
    <t>192 011,92
В том числе объем исполнения долгосрочного договора:
2022 - 160 554,65
2023 - 31 457,27</t>
  </si>
  <si>
    <t>1 308 546,79
В том числе объем исполнения долгосрочного договора:
2022 - 1 091 815,20
2023 - 216 731,59</t>
  </si>
  <si>
    <t>5 000 000,00
В том числе объем исполнения долгосрочного договора:
2022 г. - 3 300 000,00
2023 г. - 1 700 000,00</t>
  </si>
  <si>
    <t>511 700,00
В том числе объем исполнения долгосрочного договора:
2023 - 511 700,00</t>
  </si>
  <si>
    <t>113 400 000,00
В том числе объем исполнения долгосрочного договора:
2023 - 113 400 000,00</t>
  </si>
  <si>
    <t>275 742,45
В том числе объем исполнения долгосрочного договора:
2023 - 725 742,45</t>
  </si>
  <si>
    <t>2 081 938,89
В том числе объем исполнения долгосрочного договора:
2023 - 2 081 938,89</t>
  </si>
  <si>
    <t>5 814 236,63
В том числе объем исполнения долгосрочного договора:
2023 - 5 814 236,63</t>
  </si>
  <si>
    <t>4 378 746,36
В том числе объем исполнения долгосрочного договора:
2023 - 4 378 746,36</t>
  </si>
  <si>
    <t>2 692 993,33
В том числе объем исполнения долгосрочного договора:
2022 - 0,00
2023 - 2 692 993,33</t>
  </si>
  <si>
    <t>1 104 636,06
В том числе объем исполнения долгосрочного договора:
2022 - 980 136,18
2023 - 124 499,88</t>
  </si>
  <si>
    <t>209 791,74
В том числе объем исполнения долгосрочного договора:
2022 - 190 502,93
2023 - 19 288,81</t>
  </si>
  <si>
    <t>868 921,00
В том числе объем исполнения долгосрочного договора:
2022 - 789 448,05
2023 - 79 472,95</t>
  </si>
  <si>
    <t>193 866,67
В том числе объем исполнения долгосрочного договора:
2022 - 193 866,67
2023 - 0,00</t>
  </si>
  <si>
    <t>3 136 163,22
В том числе объем исполнения долгосрочного договора:
2022 - 2 813 954,67
2023 - 322 208,55</t>
  </si>
  <si>
    <t>2 045 630,40
В том числе объем исполнения долгосрочного договора:
2022 - 1 759 222,80
2023 - 286 407,60</t>
  </si>
  <si>
    <t>300 000,00
В том числе объем исполнения долгосрочного договора:
2022 - 270 000,00
2023 - 30 000,00</t>
  </si>
  <si>
    <t>7 199 000,00
В том числе объем исполнения долгосрочного договора:
2022 - 6 199 000,00
2023 - 1 000 000,00</t>
  </si>
  <si>
    <t>8 037 995,87
В том числе объем исполнения долгосрочного договора:
2022 - 7 114 193,59
2023 - 923 802,28</t>
  </si>
  <si>
    <t>314 135,82
В том числе объем исполнения долгосрочного договора:
2022 - 285 398,70
2023 - 28 737,12</t>
  </si>
  <si>
    <t>124 298,40
В том числе объем исполнения долгосрочного договора:
2022 г. - 108 976,30
2023 г. - 15 322,10</t>
  </si>
  <si>
    <t>307 500,00
В том числе объем исполнения долгосрочного договора:
2022 - 307 500,00
2023 - 0,00</t>
  </si>
  <si>
    <t>154 949,88
В том числе объем исполнения долгосрочного договора:
2022 - 142 037,39
2023 - 12 912,49</t>
  </si>
  <si>
    <t>2 076 000,03
В том числе объем исполнения долгосрочного договора:
2022 - 1 845 333,36
2023 - 230 666,67</t>
  </si>
  <si>
    <t>11 800 000,00
В том числе объем исполнения долгосрочного договора:
2022 - 10 816 666,67
2023 - 983 333,33</t>
  </si>
  <si>
    <t>1 700 000,00
В том числе объем исполнения долгосрочного договора:
2022 - 1 535 000,00
2023 - 165 000,00</t>
  </si>
  <si>
    <t>448 707 026,42
В том числе объем исполнения долгосрочного договора:
2022 - 367 761 036,87
2023 - 80 945 989,55</t>
  </si>
  <si>
    <t>53 969 589,44
В том числе объем исполнения долгосрочного договора:
2022 - 48 426 192,63
2023 - 5 543 396,81</t>
  </si>
  <si>
    <t>388 304,16
В том числе объем исполнения долгосрочного договора:
2022 - 353 304,16
2023 - 35 000,00</t>
  </si>
  <si>
    <t>1 650 000,00
В том числе объем исполнения долгосрочного договора:
2022 - 1 485 000,00
2023 - 165 000,00</t>
  </si>
  <si>
    <t>61.20</t>
  </si>
  <si>
    <t>53.20</t>
  </si>
  <si>
    <t>77.33</t>
  </si>
  <si>
    <t>58.29</t>
  </si>
  <si>
    <t>63.12
63.12
63.12</t>
  </si>
  <si>
    <t>63.12.10.000
63.12.10.000
63.12.10.000</t>
  </si>
  <si>
    <t>Услуга
Услуга
Услуга</t>
  </si>
  <si>
    <t>Услуга по поддержке в сети интернет доменного имени tce.crimea.com, услуга по поддержке в сети интернет электронного почтового адреса tce@crimea.com, услугу по поддержке резервного канала сети интернет с выделенным IP-адресом</t>
  </si>
  <si>
    <t>362
362
362</t>
  </si>
  <si>
    <t xml:space="preserve">Месяц
Месяц
Месяц </t>
  </si>
  <si>
    <t>12
12
12</t>
  </si>
  <si>
    <t>109 804,00
В том числе объем исполнения долгосрочного договора:
2022 - 0,00
2023 - 100 704,00
2024 - 9 100,00</t>
  </si>
  <si>
    <t>61.10
61.10</t>
  </si>
  <si>
    <t>61.10.11.190
61.10.11.190</t>
  </si>
  <si>
    <t>Оказание услуг местной телефонной связи (деятельности по приему, обработке, хранению, передаче, доставке знаков, сигналов, голосовой информации, письменного текста, изображений, звуков или сообщения любого рода по радиосистеме, проводной, оптической и другими электромагнитными системами)</t>
  </si>
  <si>
    <t>362
355</t>
  </si>
  <si>
    <t>Месяц
Минута</t>
  </si>
  <si>
    <t xml:space="preserve">
12
Невозможно определить количество
</t>
  </si>
  <si>
    <t>500 000,00
В том числе объем исполнения долгосрочного договора:
2022 - 0,00
2023 - 458 333,33
2024 - 41 666,67</t>
  </si>
  <si>
    <t>61.10</t>
  </si>
  <si>
    <t>Невозможно определить количество</t>
  </si>
  <si>
    <t>1 600 000,00
В том числе объем исполнения долгосрочного договора:
2022 - 0,00
2023 - 1 466 666,67
2024 - 133 333,33</t>
  </si>
  <si>
    <t>63</t>
  </si>
  <si>
    <t>65</t>
  </si>
  <si>
    <t>Оказание услуг по формированию и печати платежных документов на оплату услуг по теплоснабжению и горячему водоснабжению</t>
  </si>
  <si>
    <t>6 947 440,57
В том числе объем исполнения долгосрочного договора:
2022 - 0,00
2023 - 6 262 449,06
2024 - 684 991,51</t>
  </si>
  <si>
    <t>Оказание услуг по доставке платежных документов потребителям услуг по теплоснабжению и горячему водоснабжению</t>
  </si>
  <si>
    <t>5 373 978,42
В том числе объем исполнения долгосрочного договора:
2022 - 0,00
2023 - 4 844 124,36
2024 - 529 854,06</t>
  </si>
  <si>
    <t>1
1
1
1
1
1
1
1
1
1
1
1
1
1
1
1
1
1
1
1
1
1
1
1
1
1
1
1
1
1
1
1
1
1
1
1
1
1
1
1
1
1
1
1
1
1
1
1
1
1
1
1</t>
  </si>
  <si>
    <t>295 000,00
В том числе объем исполнения долгосрочного договора:
2022 - 0,00
2023 - 295 000,00</t>
  </si>
  <si>
    <t>План закупки товаров (работ, услуг) на 2023 год</t>
  </si>
  <si>
    <t>Оказание услуг по монтажу, активации блока СКЗИ, калибровке тахографа, с выдачей сертификата настройки</t>
  </si>
  <si>
    <t>63.99</t>
  </si>
  <si>
    <t>63.99.10.190</t>
  </si>
  <si>
    <t>28.13</t>
  </si>
  <si>
    <t>28.13.14.110</t>
  </si>
  <si>
    <t>Поставка насосного оборудования (насосы напольные)</t>
  </si>
  <si>
    <t>Штука</t>
  </si>
  <si>
    <t>Поставка предохранительных клапанов</t>
  </si>
  <si>
    <t>Поставка крепежных металлических изделий</t>
  </si>
  <si>
    <t>1 020 000,00
В том числе объем исполнения долгосрочного договора:
2023 - 927 000,00
2024 - 93 000,00</t>
  </si>
  <si>
    <t>43.22</t>
  </si>
  <si>
    <t>43.22.12.140</t>
  </si>
  <si>
    <t>Ремонт котла ДКВр 4-13 по ул. Молодежная, 28а, пгт. Нижнегорский, Республика Крым</t>
  </si>
  <si>
    <t>24.10
24.10
24.10
24.10
24.10</t>
  </si>
  <si>
    <t>24.10.31.000
24.10.62.121
24.10.65.113
24.10.71.110
24.10.71.130</t>
  </si>
  <si>
    <t>Товар
Товар
Товар
Товар
Товар</t>
  </si>
  <si>
    <t>Поставка металлопроката</t>
  </si>
  <si>
    <t>166
166
166
166
166</t>
  </si>
  <si>
    <t>Килограмм
Килограмм
Килограмм
Килограмм
Килограмм</t>
  </si>
  <si>
    <t>7320
6160
140
1550
160</t>
  </si>
  <si>
    <t>Поставка песка</t>
  </si>
  <si>
    <t>Поставка щебня</t>
  </si>
  <si>
    <t>71.20.19.190</t>
  </si>
  <si>
    <t>Испытание на стенде предохранительных клапанов</t>
  </si>
  <si>
    <t>25.29</t>
  </si>
  <si>
    <t>25.29.11.000</t>
  </si>
  <si>
    <t>Поставка баков расширительных мембранных для системы отопления</t>
  </si>
  <si>
    <t>23.99</t>
  </si>
  <si>
    <t>23.99.11.130</t>
  </si>
  <si>
    <t>Поставка паронита</t>
  </si>
  <si>
    <t>23.20</t>
  </si>
  <si>
    <t>23.20.12.110</t>
  </si>
  <si>
    <t>Поставка кирпича огнеупорного шамотного</t>
  </si>
  <si>
    <t>23.51</t>
  </si>
  <si>
    <t>23.51.12.111</t>
  </si>
  <si>
    <t>Поставка портландцемента</t>
  </si>
  <si>
    <t>Килоргамм</t>
  </si>
  <si>
    <t>22.19</t>
  </si>
  <si>
    <t>22.19.10.000</t>
  </si>
  <si>
    <t>Поставка резины технической</t>
  </si>
  <si>
    <t>Поставка лакокрасочной продукции</t>
  </si>
  <si>
    <t>28.15</t>
  </si>
  <si>
    <t>28.15.10.110</t>
  </si>
  <si>
    <t>Поставка подшипников</t>
  </si>
  <si>
    <t>23.99.19.110</t>
  </si>
  <si>
    <t>Поставка утеплителя</t>
  </si>
  <si>
    <t>23.14</t>
  </si>
  <si>
    <t>23.14.11.110</t>
  </si>
  <si>
    <t>Поставка стеклопластика рулонного</t>
  </si>
  <si>
    <t>24.34</t>
  </si>
  <si>
    <t>24.34.11.110</t>
  </si>
  <si>
    <t>Метр квадратный</t>
  </si>
  <si>
    <t>Поставка проволоки вязальной</t>
  </si>
  <si>
    <t>74.90</t>
  </si>
  <si>
    <t>74.90.14.000</t>
  </si>
  <si>
    <t>Оказание услуг по предоставлению гидрометеорологической информации</t>
  </si>
  <si>
    <t>53.20+B7B75:P75</t>
  </si>
  <si>
    <t>5 373 978,42
В том числе объем исполнения долгосрочного договора:
2023 - 4 844 124,36
2024 - 529 854,06</t>
  </si>
  <si>
    <t>Поставка молока ультра пастеризованного</t>
  </si>
  <si>
    <t>10.51.11.120</t>
  </si>
  <si>
    <t>10.51</t>
  </si>
  <si>
    <t>Поставка соли технической концентрат минеральный "Галит"</t>
  </si>
  <si>
    <t>08.93.10.110</t>
  </si>
  <si>
    <t>Оказание услуг холодного водоснабжения и водоотведения для нужд филиала ГУП РК "Крымтеплокоммунэнерго" в г. Джанкой (пгт. Октябрьское: ул. Цурцумия, 15; ул. Кондрашина, 68а)</t>
  </si>
  <si>
    <t>3154
374</t>
  </si>
  <si>
    <t>1000
100
60
50
170
50
200
1900
60
550
40
55
110
50
10</t>
  </si>
  <si>
    <t>Штука
Штука
Штука
Штука
Штука
Комплект
Штука
Штука
Штука
Штука
Штука
Штука
Комплект
Комплект
Штука</t>
  </si>
  <si>
    <t>796
796
796
796
796
839
796
796
796
796
796
796
839
839
796</t>
  </si>
  <si>
    <t>32.99.11.160
32.99.11.160
32.99.11.160
32.99.11.160
32.99.11.170
32.99.11.170
32.99.11.120
32.99.11.120
32.99.11.120
32.99.11.160
32.99.11.160
32.99.11.150
32.99.11.130
32.99.11.160
32.99.11.199</t>
  </si>
  <si>
    <t>32.99
32.99
32.99
32.99
32.99
32.99
32.99
32.99
32.99
32.99
32.99
32.99
32.99
32.99
32.99</t>
  </si>
  <si>
    <t>Оказание услуг холодного водоснабжения и водоотведения для нужд филиала ГУП РК "Крымтеплокоммунэнерго" в г. Джанкой (пгт. Первомайское: ул. Героев Подпольщиков, 14а, ул. Ленина, 162, ул. Школьная, 7. пгт. Черноморское: ул. Кирова, 81, ул. Индустриальная, 5, ул. Димитрова, 6а. с. Правда, ул. Школьная, 22б. с. Калинино, ул. Ивана Франка, 1а. с. Калинино, ул. Ленина, 1а.)</t>
  </si>
  <si>
    <t>36.00
36.00
36.00
36.00
37.00
37.00
37.00
37.00</t>
  </si>
  <si>
    <t>113
113
113
113
113
113
113
113</t>
  </si>
  <si>
    <t>Кубический метр
Кубический метр
Кубический метр
Кубический метр
Кубический метр
Кубический метр
Кубический метр
Кубический метр</t>
  </si>
  <si>
    <t>Оказание услуг холодного водоснабжения для нужд филиала ГУП РК "Крымтеплокоммунэнерго" в г. Джанкой (пгт. Нижнегорский: ул. 50 Лет Октября, 51; ул. Школьная, 14; ул. Молодежная,12а)</t>
  </si>
  <si>
    <t>36.00.12.000</t>
  </si>
  <si>
    <t>4777
1660</t>
  </si>
  <si>
    <t>36.00
37.00
37.00</t>
  </si>
  <si>
    <t>36.00.11.000
37.00.11.110
37.00.11.110</t>
  </si>
  <si>
    <t>113
113
113</t>
  </si>
  <si>
    <t>Кубический метр
Кубический метр
Кубический метр</t>
  </si>
  <si>
    <t>5847.0
931.0
465.5</t>
  </si>
  <si>
    <t>36.00
36.00
37.00
37.00</t>
  </si>
  <si>
    <t>36.00.11.000
36.00.11.000
37.00.11.110
37.00.11.110</t>
  </si>
  <si>
    <t>113
113
113
113</t>
  </si>
  <si>
    <t>Кубический метр
Кубический метр
Кубический метр
Кубический метр</t>
  </si>
  <si>
    <t>91557
20881
10440.5</t>
  </si>
  <si>
    <t>847290
3919
260397
Невозможно определить количество</t>
  </si>
  <si>
    <t>Оказание услуг холодного водоснабжения и водоотведения для нужд филиала ГУП РК "Крымтеплокоммунэнерго" в г. Джанкой (пгт. Нижнегорский: ул. Молодежная, 28а)</t>
  </si>
  <si>
    <t>Оказание услуг холодного водоснабжения и водоотведения для нужд филиала ГУП РК "Крымтеплокоммунэнерго" в г. Керчь (ЦТП Марат-4 - ул. Ворошилова,27; ЦТП Марат-5а - Индустриальное шоссе, 9а; ЦТП Марат5б - ул. Блюхера, 19)</t>
  </si>
  <si>
    <t>Оказание услуг холодного водоснабжения и водоотведения для нужд филиала ГУП РК "Крымтеплокоммунэнерго" в г. Керчь (ул. Гудованцева,6; ул. Пролетарская, 15а; пер. Кооперативный, 31; ул. Еременко, 32; ул. К. Маркса, 10б; ул. Кирова 79в (котельная); ул. Островского, 110а; ул. Ученическая, 15; ул. Фурманова, 63а; Вокзальное шоссе, 64а; ул. Шлагбаумская, 32; Вокзальное шоссе, 46; ул. Ворошилова, 9а; ул. Рыбаков, 2а; ул. Свердлова, 17; ул. Ульяновых, 2г; ул. Магистральное шоссе, 3; ул. ген. Петрова, 16б; ул. ген. Петрова, 24в; ул. 1-я Пятилетка, 31а; ул. Фестивальная,1; ул. Голощапова, 17; ул. Назаренко, 11; ул. 12 Апреля 1961, 1а; ул. Славы, 4; ул. Кирова, 13; ул. Г. Сталинграда, 12б; ул. Свердлова, 57; Индустриальное шоссе, 8)</t>
  </si>
  <si>
    <t>Оказание услуг холодного водоснабжения и водоотведения для нужд котельных ГУП РК "Крымтеплокоммунэнерго"</t>
  </si>
  <si>
    <t>36.00.12.000
37.00.11.110</t>
  </si>
  <si>
    <t>36.00.12.000
36.00.12.000
36.00.12.000
36.00.12.000
37.00.11.110
37.00.11.110
37.00.11.110
37.00.11.110</t>
  </si>
  <si>
    <t>4721
24
1685
26
643
846
321.5
423</t>
  </si>
  <si>
    <t>Оказание услуг по адаптации  и сопровождению экземпляров Систем КонсультантПлюс на основе специального лицензионного программного обеспечения, обеспечивающего совместимость услуг с установленными у заказчика экземплярами Системы КонсультантПлюс</t>
  </si>
  <si>
    <t>187 005.00
В том числе объем исполнения долгосрочного договора:
2023 - 168 304,50
2024 -18 700,50</t>
  </si>
  <si>
    <t>N</t>
  </si>
  <si>
    <t>20.30.11.130
23.64.10.110
23.64.10.110
20.30.11.130
23.64.10.110
23.64.10.110
23.64.10.110
23.64.10.110
20.30.11.120</t>
  </si>
  <si>
    <t>20.30
23.64
23.64
20.30
23.64
23.64
23.64
23.64
20.30</t>
  </si>
  <si>
    <t>Килограмм
Килограмм
Килограмм
Литр; кубический дециметр
Килограмм
Килограмм
Килограмм
Килограмм
Килограмм</t>
  </si>
  <si>
    <t>166
166
166
112
166
166
166
166
166</t>
  </si>
  <si>
    <t>30
125
800
100
1000
150
150
1000
260</t>
  </si>
  <si>
    <t xml:space="preserve">Поставка строительных материалов для наружной отделки котельной </t>
  </si>
  <si>
    <t>58.19
58.19
58.19
58.19
58.19
58.19
58.19
58.19
58.19</t>
  </si>
  <si>
    <t>58.19.14
58.19.14
58.19.14
58.19.14
58.19.14
58.19.14
58.19.14
58.19.14
58.19.14</t>
  </si>
  <si>
    <t>Поставка марок почтовых</t>
  </si>
  <si>
    <t>796
796
796
796
796
796
796
796
796</t>
  </si>
  <si>
    <t>Штука
Штука
Штука
Штука
Штука
Штука
Штука
Штука
Штука</t>
  </si>
  <si>
    <t>7500
6800
5500
5800
6700
6800
8990
9000
1000</t>
  </si>
  <si>
    <t>20.30
20.30
20.30
20.30
20.30
20.30
20.30
20.30
20.30
20.30
20.30
20.30
20.30
20.30
20.30
20.30
20.30</t>
  </si>
  <si>
    <t>20.30.12.140
20.30.12.130
20.30.12.130
20.30.12.130
20.30.12.130
20.30.12.130
20.30.12.130
20.30.12.130
20.30.12.130
20.30.12.130
20.30.12.130
20.30.11.120
20.30.11.130
20.30.22.220
20.30.22.220
20.30.11.120
20.30.22.110</t>
  </si>
  <si>
    <t>166
166
166
166
166
166
166
166
166
166
166
166
166
112
112
166
166</t>
  </si>
  <si>
    <t>Килограмм
Килограмм
Килограмм
Килограмм
Килограмм
Килограмм
Килограмм
Килограмм
Килограмм
Килограмм
Килограмм
Килограмм
Килограмм
Литр; кубический дециметр
Литр; кубический дециметр
Килограмм
Килограмм</t>
  </si>
  <si>
    <t>1400
781,20
1159,20
660,8
1671,60
1192,80
800,80
1797,6
378
439,60
123,20
720
720
356
310
780
55</t>
  </si>
  <si>
    <t>А</t>
  </si>
  <si>
    <t>61.10.43.000</t>
  </si>
  <si>
    <t>месяц</t>
  </si>
  <si>
    <t>203 500,00
В том числе объем исполнения долгосрочного договора:
2023 - 185 000,00
2024 - 18 500,00</t>
  </si>
  <si>
    <t>1 020 000,00
В том числе объем исполнения долгосрочного договора:
2023 - 920 000,00
2024 - 100 000,00</t>
  </si>
  <si>
    <t>Оказание услуг по широкополосному доступу информационно-коммуникационной сети Интернет по проводным сетям</t>
  </si>
  <si>
    <t>95.11
95.11</t>
  </si>
  <si>
    <t>91.11.10.130
91.11.10.190</t>
  </si>
  <si>
    <t>600 000,00
В том числе объем исполнения долгосрочного договора:
2023 - 543 000,00
2024 - 57 000,00</t>
  </si>
  <si>
    <t>62.03.12.120</t>
  </si>
  <si>
    <t>1 980 000,00
В том числе объем исполнения долгосрочного договора:
2023 - 1 815 000,00
2024 - 165 000,00</t>
  </si>
  <si>
    <t>195 607,04
В том числе объем исполнения долгосрочного договора:
2023 - 158 430.26
2024 - 37176.78</t>
  </si>
  <si>
    <t>348 202,47
В том числе объем исполнения долгосрочного договора:
2023 - 296 629,22
2024 - 51 573,25</t>
  </si>
  <si>
    <t>5 869 807,05
В том числе объем исполнения долгосрочного договора:
2023 - 5 071 478,59
2024 - 798 328,46</t>
  </si>
  <si>
    <t>56 598 827,86
В том числе объем исполнения долгосрочного договора:
2023 - 51 149 266.59
2024 - 5 449 561.27</t>
  </si>
  <si>
    <t>71.12</t>
  </si>
  <si>
    <t>71.12.19.100</t>
  </si>
  <si>
    <t>Выполнение работ по разработке проектно-сметной документации по объекту: «Реконструкция центрального теплового пункта с установкой блочно-модульной котельной по адресу: Республика Крым, г. Ялта, ул. Тимирязева, 13»</t>
  </si>
  <si>
    <t>условная единица</t>
  </si>
  <si>
    <t>26.51
 26.51.
26.51
26.51
26.51
26.51
26.51
26.51
28.25
28.25
28.25
28.25
28.25
28.25
26.51
26.51
26.51</t>
  </si>
  <si>
    <t>26.51.52.110
26.51.63.110
26.51.63.110
26.51.63.110
26.51.63.110
26.51.52.110
26.51.52.110
26.51.52.110
28.25.14.110
28.25.14.110
28.25.14.110
28.25.14.110
28.25.14.110
28.25.14.110
26.51.51.110
26.51.51.110
26.51.52.190</t>
  </si>
  <si>
    <t>Поставка оборудования для монтажа узлов учета газа на объектах ГУП РК " Крымтеплокоммунэнерго"</t>
  </si>
  <si>
    <t>штука
штука
штука
штука
штука
штука
штука
штука
штука
штука
штука
штука
штука
штука
штука
штука
штука</t>
  </si>
  <si>
    <t>4
2
1
1
1
6
1
3
2
2
1
2
1
1
1
9
5</t>
  </si>
  <si>
    <t>27.90
27.90
27.90
27.90</t>
  </si>
  <si>
    <t>27.90.31.110
27.90.31.110
27.90.31.110
27.90.31.110</t>
  </si>
  <si>
    <t>Поставка сварочных аппаратов</t>
  </si>
  <si>
    <t>штука
штука
штука
штука</t>
  </si>
  <si>
    <t>1
6
3
1</t>
  </si>
  <si>
    <t>27.90
27.90</t>
  </si>
  <si>
    <t>27.90.32.110
27.90.32.110</t>
  </si>
  <si>
    <t>Поставка сварочного оборудования</t>
  </si>
  <si>
    <t>штука
штука</t>
  </si>
  <si>
    <t>50
32</t>
  </si>
  <si>
    <t>28.99
28.99
28.99</t>
  </si>
  <si>
    <t>28.99.39.190
28.99.39.190
28.99.39.190</t>
  </si>
  <si>
    <t>Поставка газорегуляторных установок шкафных</t>
  </si>
  <si>
    <t>штука
штука
штука</t>
  </si>
  <si>
    <t>3
2
1</t>
  </si>
  <si>
    <t>24.20
24.20
24.20
24.20
24.20
24.20
24.20
24.20
24.20
24.20
24.20
24.20
24.20
24.20
24.20
24.20
24.20
24.20
24.20
24.20
24.20
24.20
24.20
24.20
24.20
24.20
24.20
24.20</t>
  </si>
  <si>
    <t>24.20.13.130
24.20.13.130
24.20.13.130
24.20.13.130
24.20.13.130
24.20.40.000
24.20.40.000
24.20.40.000
24.20.40.000
24.20.40.000
24.20.40.000
24.20.40.000
24.20.40.000
24.20.40.000
24.20.40.000
24.20.40.000
24.20.40.000
24.20.40.000
24.20.40.000
24.20.40.000
24.20.40.000
24.20.40.000
24.20.40.000
24.20.40.000
24.20.40.000
24.20.40.000
24.20.40.000
24.20.40.000</t>
  </si>
  <si>
    <t>Поставка труб ППУ ОЦ и фасонных изделий стальных с тепловой изоляцией к ним, для реконструкции объекта капитального строительства "Крымского художественного училища имени Н.С. Самокиша"</t>
  </si>
  <si>
    <t>006
006
006
006
006
796
796
796
796
796
796
796
796
796
796
796
796
796
796
796
796
796
796
796
796
796
796
796</t>
  </si>
  <si>
    <t>Метр
Метр
Метр
Метр
Метр
Штука
Штука
Штука
Штука
Штука
Штука
Штука
Штука
Штука
Штука
Штука
Штука
Штука
Штука
Штука
Штука
Штука
Штука
Штука
Штука
Штука
Штука
Штука</t>
  </si>
  <si>
    <t>10
10
40
340
430
16
8
38
4
36
2
6
4
6
2
2
2
12
4
4
2
44
4
30
153
150
2
2</t>
  </si>
  <si>
    <t>28.14
28.14</t>
  </si>
  <si>
    <t>28.14.11.141
28.14.11.141</t>
  </si>
  <si>
    <t>8
2</t>
  </si>
  <si>
    <t>25.30</t>
  </si>
  <si>
    <t>25.30.12.114</t>
  </si>
  <si>
    <t>Поставка машины тягодутьевой (дымосос ДН-12,5)</t>
  </si>
  <si>
    <t>22.21
22.21</t>
  </si>
  <si>
    <t>22.21.29.130
22.21.29.130</t>
  </si>
  <si>
    <t>Поставка комплексов заделки стыков с термомуфтой для технологического присоединения социальных объектов в г. Евпатория и г.Феодосия пгт. Приморский</t>
  </si>
  <si>
    <t>150
27</t>
  </si>
  <si>
    <t>Выполнение проектных работ по подключению объекта "Крымское художественное училище имени Н.С. Самокиша" к системе теплоснабжения ГУП РК "Крымтеплокоммунэнерго"</t>
  </si>
  <si>
    <t>Холодное водоснабжение и водоотведение на источники теплоснабжения филиала ГУП РК "Крымтеплокоммунэнерго" г. Евпатория для выработки энергии потребителям</t>
  </si>
  <si>
    <t>113
113
-</t>
  </si>
  <si>
    <t>кубический метр
кубический метр
-</t>
  </si>
  <si>
    <t>33.17
33.17
33.17
33.17
33.17
33.17
33.17
33.17
33.17
33.17
33.17
33.17
33.17
33.17
33.17</t>
  </si>
  <si>
    <t>33.17.19.000
33.17.19.000
33.17.19.000
33.17.19.000
33.17.19.000
33.17.19.000
33.17.19.000
33.17.19.000
33.17.19.000
33.17.19.000
33.17.19.000
33.17.19.000
33.17.19.000
33.17.19.000
33.17.19.000</t>
  </si>
  <si>
    <t>Оказание услуг по проведению гарантийного технического обслуживания экскаваторов-погрузчиков Elaz Bl-880</t>
  </si>
  <si>
    <t>876
876
876
876
876
876
876
876
876
876
876
876
876
876
876</t>
  </si>
  <si>
    <t>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t>
  </si>
  <si>
    <t>71.12
42.21</t>
  </si>
  <si>
    <t>71.12.19.100
42.21.22.120</t>
  </si>
  <si>
    <t>Работы
Работы</t>
  </si>
  <si>
    <t>Выполнение комплекса проектно-изыскательских и строительно-монтажных работ по объекту "Технологическое присоединение новых теплопотребляющих установок и тепловых сетей, расположенных по адресу: Симферопольский район мкр.Заводское, с.Перово к системе теплоснабжения ГУП РК "Крымтеплокоммунэнерго"</t>
  </si>
  <si>
    <t>876
876</t>
  </si>
  <si>
    <t>Условная единица
Условная единица</t>
  </si>
  <si>
    <t>27.33
25.72
27.33
27.33
22.29
22.29
22.29
27.33
27.33
22.29
22.29
22.29
22.29
25.99
27.33
27.33
27.33
27.33
27.33</t>
  </si>
  <si>
    <t>27.33.13.110
25.72.14.190
27.33.13.120
27.33.13.120
22.29.29.190
22.29.29.190
22.29.29.190
27.33.13.120
27.33.13.120
22.29.29.190
22.29.29.190
22.29.29.190
22.29.29.190
25.99.29.190
27.33.13.161
27.33.13.161
27.33.13.161
27.33.13.161
27.33.13.161</t>
  </si>
  <si>
    <t>Товар
Товар
Товар
Товар
Товар
Товар
Товар
Товар
Товар
Товар
Товар
Товар
Товар
Товар
Товар
Товар
Товар
Товар
Товар</t>
  </si>
  <si>
    <t>Поставка электроустановочных изделий для выполнения работ по диспетчеризации котельных ГУП РК "Крымтеплокоммунэнерго"</t>
  </si>
  <si>
    <t>796
796
796
796
796
778
796
778
778
796
796
778
778
796
796
796
796
796
796</t>
  </si>
  <si>
    <t>Штука
Штука
Штука
Штука
Штука
Упаковка
Штука
Упаковка
Упаковка
Штука
Штука
Упаковка
Упаковка
Штука
Штука
Штука
Штука
Штука
Штука</t>
  </si>
  <si>
    <t>26.30</t>
  </si>
  <si>
    <t>26.30.23.000</t>
  </si>
  <si>
    <t>Поставка модемов для диспетчеризации котельных ГУП РК "Крымтеплокоммунэнерго"</t>
  </si>
  <si>
    <t>28.14</t>
  </si>
  <si>
    <t>28.14.13.130</t>
  </si>
  <si>
    <t>Поставка кранов для манометра трёхходовых</t>
  </si>
  <si>
    <t>27.12
27.20</t>
  </si>
  <si>
    <t>27.12.23.000
27.20.22.000</t>
  </si>
  <si>
    <t>Поставка элементов питания для диспетчеризации котельных ГУП РК "Крымтеплокоммунэнерго"</t>
  </si>
  <si>
    <t>27.32
27.32
27.32
27.32
27.32</t>
  </si>
  <si>
    <t>Поставка кабельно-проводниковой продукции для диспетчеризации котельных ГУП РК "Крымтеплокоммунэнерго"</t>
  </si>
  <si>
    <t>006
006
006
006
006</t>
  </si>
  <si>
    <t>Метр
Метр
Метр
Метр
Метр</t>
  </si>
  <si>
    <t>25.94
25.94
25.94
25.94
24.44</t>
  </si>
  <si>
    <t>25.94.11.190
25.94.11.190
25.94.11.190
25.94.11.190
24.44.26.130</t>
  </si>
  <si>
    <t>Поставка арматуры для обвязки оборудования КИПиА</t>
  </si>
  <si>
    <t>23.61
23.61
23.61
23.61
23.61
23.61
23.61
23.61
23.61
23.61
23.61
23.61
23.61
23.61</t>
  </si>
  <si>
    <t>23.61.12.140
23.61.12.140
23.61.12.140
23.61.12.140
23.61.12.140
23.61.12.140
23.61.12.140
23.61.12.140
23.61.12.140
23.61.12.140
23.61.12.140
23.61.12.140
23.61.12.140
23.61.12.140</t>
  </si>
  <si>
    <t>Товар
Товар
Товар
Товар
Товар
Товар
Товар
Товар
Товар
Товар
Товар
Товар
Товар
Товар</t>
  </si>
  <si>
    <t>Поставка железобетонных изделий</t>
  </si>
  <si>
    <t>796
796
796
796
796
796
796
796
796
796
796
796
796
796</t>
  </si>
  <si>
    <t>Штука
Штука
Штука
Штука
Штука
Штука
Штука
Штука
Штука
Штука
Штука
Штука
Штука
Штука</t>
  </si>
  <si>
    <t>26.51.52.190
26.51.52.190
26.51.52.190
26.51.52.190
26.51.52.190
26.51.52.190
26.51.52.190
26.51.52.190
26.51.52.190</t>
  </si>
  <si>
    <t>Товар
Товар
Товар
Товар
Товар
Товар
Товар
Товар
Товар</t>
  </si>
  <si>
    <t>Поставка приборов КИПиА для выполнения работ по диспетчеризации котельных ГУП РК "Крымтеплокоммунэнерго"</t>
  </si>
  <si>
    <t>133436
23463
-</t>
  </si>
  <si>
    <t>8 093 198,30
В том числе объем исполнения долгосрочного договора:
2023 - 7 183 917,17
2024 -909 281,13</t>
  </si>
  <si>
    <t>1
1
1
1
1
1
1
1
1
1
1
1
1
1
1</t>
  </si>
  <si>
    <t>1
1</t>
  </si>
  <si>
    <t>40
200
40
2100
420
42
625
100
50
250
770
12
34
40
40
40
40
700
70</t>
  </si>
  <si>
    <t>40
80</t>
  </si>
  <si>
    <t>1500,00
5000,00
500,00
4000,00
500,00</t>
  </si>
  <si>
    <t>400
400
500
400
80</t>
  </si>
  <si>
    <t>1
3
1
1
1
4
1
4
9
3
22
3
13
8</t>
  </si>
  <si>
    <t>400
400
40
40
40
200
60
40
80</t>
  </si>
  <si>
    <t>27.32.13.190
27.32.13.190
27.32.13.190
27.32.13.190
27.32.13.190</t>
  </si>
  <si>
    <t>26.51
26.51
26.51
26.51
26.51
26.51
26.51
26.51
26.51</t>
  </si>
  <si>
    <t>17.12.14.110</t>
  </si>
  <si>
    <t>Поставка бумаги для офисной техники А-4</t>
  </si>
  <si>
    <t>Упаковка</t>
  </si>
  <si>
    <t>86.21
86.90</t>
  </si>
  <si>
    <t>86.21.10.190
86.90.18.000</t>
  </si>
  <si>
    <t>Оказание услуг по проведению предварительного медицинского осмотра работников, психиатрического освидетельствования работников</t>
  </si>
  <si>
    <t>1528
564</t>
  </si>
  <si>
    <t>56,2
78,8
42
49,5
360
547,4
370
7,2
10
98
109,48
3,57</t>
  </si>
  <si>
    <t>Килограмм
Килограмм
Килограмм
Килограмм
Килограмм
Килограмм
Килограмм
Килограмм
Килограмм
Килограмм
Килограмм
Килограмм</t>
  </si>
  <si>
    <t>25.94
25.94
25.94
25.94
25.94
25.94
25.94
25.94
25.94
25.94
25.94
25.94</t>
  </si>
  <si>
    <t>25.94.11.110
25.94.11.110
25.94.11.110
25.94.11.110
25.94.11.110
25.94.11.110
25.94.11.110
25.94.11.130
25.94.11.130
25.94.11.130
25.94.11.130
25.94.11.190</t>
  </si>
  <si>
    <t>49.50</t>
  </si>
  <si>
    <t>Оказание услуг по транспортировке природного газа</t>
  </si>
  <si>
    <t>522 510 802,00
В том числе объем исполнения долгосрочного договора:
2023 - 434 824 987,73
2024 - 87 685 814,27</t>
  </si>
  <si>
    <t>08.12.11.130</t>
  </si>
  <si>
    <t>Поставка песка для строительных работ</t>
  </si>
  <si>
    <t>Тонна</t>
  </si>
  <si>
    <t>Поставка материалов для ремонта электрических машин</t>
  </si>
  <si>
    <t>006
006
006
006
006
006
006
006
006
006
006
006
006
006
006
006
006
166
006
006
006
166
166
166
166
006
006
006
006
006
166
166</t>
  </si>
  <si>
    <t>27.11.61.110
27.11.61.110
27.11.61.110
27.11.61.110
27.11.61.110
27.11.61.110
27.11.61.110
27.11.61.110
27.11.61.110
27.11.61.110
27.11.61.110
27.11.61.110
27.11.61.110
27.11.61.110
27.11.61.110
27.11.61.110
27.11.61.110
19.20.29.172
22.29.21.000
22.29.21.000
22.29.21.000
22.21.42.120
22.21.42.120
22.21.42.120
22.21.42.120
20.60.12.120
20.60.12.120
20.60.12.120
20.60.12.120
20.60.12.120
22.29.21.000
22.29.21.000</t>
  </si>
  <si>
    <t>27.11
27.11
27.11
27.11
27.11
27.11
27.11
27.11
27.11
27.11
27.11
27.11
27.11
27.11
27.11
27.11
27.11
19.20
22.29
22.29
22.29
22.21
22.21
22.21
22.21
20.60
20.60
20.60
20.60
20.60
22.29
22.29</t>
  </si>
  <si>
    <t>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t>
  </si>
  <si>
    <t>Метр
Метр
Метр
Метр
Метр
Метр
Метр
Метр
Метр
Метр
Метр
Метр
Метр
Метр
Метр
Метр
Метр
Килограмм
Метр
Метр
Метр
Килограмм
Килограмм
Килограмм
Килограмм
Метр
Метр
Метр
Метр
Метр
Килограмм
Килограмм</t>
  </si>
  <si>
    <t>50
50
50
50
50
50
50
50
100
100
100
50
50
50
50
100
100
144
800
500
500
40
40
40
40
500
500
500
500
500
210
20</t>
  </si>
  <si>
    <t>28.25</t>
  </si>
  <si>
    <t>28.25.20.119</t>
  </si>
  <si>
    <t>Поставка центробежного вентилятора к газовой горелке котла</t>
  </si>
  <si>
    <t>Оказание услуг по специальной оценке условий труда на рабочих местах</t>
  </si>
  <si>
    <t>27.12
27.12
27.12
27.12
27.12
27.12
27.12
27.12
27.12
27.12
27.12
27.12
27.12
27.12
27.12
27.12
27.12
27.12
27.12
27.12
27.12
27.12
27.12
27.12
27.12
27.12
27.12
27.12</t>
  </si>
  <si>
    <t>27.12.22.000
27.12.22.000
27.12.22.000
27.12.22.000
27.12.22.000
27.12.22.000
27.12.22.000
27.12.22.000
27.12.22.000
27.12.22.000
27.12.22.000
27.12.22.000
27.12.22.000
27.12.22.000
27.12.22.000
27.12.22.000
27.12.22.000
27.12.22.000
27.12.22.000
27.12.22.000
27.12.22.000
27.12.22.000
27.12.22.000
27.12.22.000
27.12.22.000
27.12.22.000
27.12.22.000
27.12.22.000</t>
  </si>
  <si>
    <t>Поставка электротехнической продукции</t>
  </si>
  <si>
    <t>796
796
796
796
796
796
796
796
796
796
796
796
796
796
796
796
796
796
796
796
796
796
796
796
796
796
796
796</t>
  </si>
  <si>
    <t>Штука
Штука
Штука
Штука
Штука
Штука
Штука
Штука
Штука
Штука
Штука
Штука
Штука
Штука
Штука
Штука
Штука
Штука
Штука
Штука
Штука
Штука
Штука
Штука
Штука
Штука
Штука
Штука</t>
  </si>
  <si>
    <t>10
10
8
5
8
1
1
5
4
10
10
20
10
25
5
25
15
5
10
10
100
100
150
150
50
25
80
15</t>
  </si>
  <si>
    <t>5 549 911,22
В том числе объем исполнения долгосрочного договора:
2023 - 4 659 916,54
2024 - 889 994,68</t>
  </si>
  <si>
    <t>Оказание услгуги холодного водоснабжения и водоотведения для нужд котельных филиала ГУП РК "Крымтеплокоммунэнерго" "Южнобережный"</t>
  </si>
  <si>
    <t>Кубический метр
Кубический метр
-</t>
  </si>
  <si>
    <t>79371
37298
невозможно определить количество</t>
  </si>
  <si>
    <t>116
116
-</t>
  </si>
  <si>
    <t>43.12</t>
  </si>
  <si>
    <t>43.12.11.160</t>
  </si>
  <si>
    <t>25
26
258
19
23
708
97
22</t>
  </si>
  <si>
    <t>85.42.19.900
85.42.19.900
85.42.19.900
85.42.19.900
85.42.19.900
85.42.19.900
85.42.19.900
85.42.19.900</t>
  </si>
  <si>
    <t>85.42
85.42
85.42
85.42
85.42
85.42
85.42
85.42</t>
  </si>
  <si>
    <t>Оказание услуг по обучению по охране труда</t>
  </si>
  <si>
    <t>Человек</t>
  </si>
  <si>
    <t>Выполнение работы по объекту: "Монтаж футляров-труб электросварных прямошовных 630х8 мм. методом горизонтально-направленного бурения (ГНБ), с использованием специальных устройств и механизмов, общей протяженностью 54 м., в целях проведения работ по подключению к системе теплоснабжения объекта: "Строительство детского сада в г.Евпатория, ул. Чапаева, з/у 24"</t>
  </si>
  <si>
    <t>Работы</t>
  </si>
  <si>
    <t>Выполнение проектных работ по капитальному ремонту - подключению объекта «Строительство зданий и сооружений военного городка войсковой части 6918, г.Евпатория, Республика Крым» к системе теплоснабжения ГУП РК "Крымтеплокоммунэнерго"</t>
  </si>
  <si>
    <t>Оказание метрологических услуг по поверке средств измерений</t>
  </si>
  <si>
    <t>84
15
55
61
6
105
19
10
26
76
829
39
1
25
26
105
102
367
1
4
9
127
3
13
3
2
1
1
1
1
3
14
4
3
2
4</t>
  </si>
  <si>
    <t>71.12.40.120
71.12.40.120
71.12.40.120
71.12.40.120
71.12.40.120
71.12.40.120
71.12.40.120
71.12.40.120
71.12.40.120
71.12.40.120
71.12.40.120
71.12.40.120
71.12.40.120
71.12.40.120
71.12.40.120
71.12.40.120
71.12.40.120
71.12.40.120
71.12.40.120
71.12.40.120
71.12.40.120
71.12.40.120
71.12.40.120
71.12.40.120
71.12.40.120
71.12.40.120
71.12.40.120
71.12.40.120
71.12.40.120
71.12.40.120
71.12.40.120
71.12.40.120
71.12.40.120
71.12.40.120
71.12.41.120
71.12.41.120</t>
  </si>
  <si>
    <t>71.12
71.12
71.12
71.12
71.12
71.12
71.12
71.12
71.12
71.12
71.12
71.12
71.12
71.12
71.12
71.12
71.12
71.12
71.12
71.12
71.12
71.12
71.12
71.12
71.12
71.12
71.12
71.12
71.12
71.12
71.12
71.12
71.12
71.12
71.12
71.12</t>
  </si>
  <si>
    <t>71.12
71.12
71.12
71.12
71.12
71.12
71.12
71.12
71.12
71.12
71.12
71.12
71.12
71.12
71.12
71.12
71.12
71.12
71.12
71.12</t>
  </si>
  <si>
    <t>71.12.40.120
71.12.40.120
71.12.40.120
71.12.40.120
71.12.40.120
71.12.40.120
71.12.40.120
71.12.40.120
71.12.40.120
71.12.40.120
71.12.40.120
71.12.40.120
71.12.40.120
71.12.40.120
71.12.40.120
71.12.40.120
71.12.40.120
71.12.40.120
71.12.40.120
71.12.40.120</t>
  </si>
  <si>
    <t>3
4
1
2
4
1
3
3
1
1
1
16
1
3
1
2
60
60
60
60</t>
  </si>
  <si>
    <t>25.93</t>
  </si>
  <si>
    <t>25.93.15.120</t>
  </si>
  <si>
    <t>Поставка сварочных электродов</t>
  </si>
  <si>
    <t>3000
2000
150</t>
  </si>
  <si>
    <t>28.29</t>
  </si>
  <si>
    <t>28.29.22.190</t>
  </si>
  <si>
    <t>Поставка окрасочных аппаратов</t>
  </si>
  <si>
    <t>08.12.12.140
08.12.12.140</t>
  </si>
  <si>
    <t>08.12
08.12</t>
  </si>
  <si>
    <t>200
100</t>
  </si>
  <si>
    <t>Поставка многофункциональных устройств (МФУ) лазерных</t>
  </si>
  <si>
    <t>71.20
71.20
71.20
71.20
71.20
71.20
71.20
71.20
71.20</t>
  </si>
  <si>
    <t>71.20.13.110
71.20.13.110
71.20.13.110
71.20.13.110
71.20.13.110
71.20.13.110
71.20.13.110
71.20.13.110
71.20.13.110</t>
  </si>
  <si>
    <t>Оказание услуг по снятию телеметрических показаний с регистратора рабочих параметров с расшифровкой данных кранов автомобильных</t>
  </si>
  <si>
    <t>2
2
2
2
2
2
2
2
2</t>
  </si>
  <si>
    <t>26.20.18.000</t>
  </si>
  <si>
    <t>Оказание услуг по обращению с твердыми коммунальными отходами по городу Ялта</t>
  </si>
  <si>
    <t>357 893,76
В том числе объем исполнения долгосрочного договора:
2022 г. - 328 069,28
2023 г. - 29 824,48</t>
  </si>
  <si>
    <t>Пара (2 шт.)</t>
  </si>
  <si>
    <t>15.20
15.20
15.20
15.20
15.20
15.20
15.20
15.20
15.20
15.20
15.20
15.20
15.20</t>
  </si>
  <si>
    <t>15.20.32.122
15.20.32.122
15.20.31.000
15.20.31.000
15.20.11.113
15.20.31.000
15.20.32.122
15.20.32.122
15.20.31.000
15.20.32.121
15.20.32.122
15.20.12.113
15.20.31.000</t>
  </si>
  <si>
    <t>715</t>
  </si>
  <si>
    <t>1448
25
706
382
159
597
131
423
45
35
28
43
9</t>
  </si>
  <si>
    <t>УТВЕРЖДАЮ
НАЧАЛЬНИК УПРАВЛЕНИЯ ЗАКУПОК И МАТЕРИАЛЬНО-ТЕХНИЧЕСКОГО СНАБЖЕНИЯ 
ГУП РК "КРЫМТЕПЛОКОММУНЭНЕРГО" 
___________________ В.Н. Тарасов
"06" апреля 2023 года</t>
  </si>
  <si>
    <t>26.20</t>
  </si>
  <si>
    <t>26.20.15.000</t>
  </si>
  <si>
    <t>796</t>
  </si>
  <si>
    <t>Поставка серверных дисковых накопителей</t>
  </si>
  <si>
    <t>6
20</t>
  </si>
  <si>
    <t>26.20
26.20</t>
  </si>
  <si>
    <t>26.20.21.110
26.20.21.110</t>
  </si>
  <si>
    <t>Поставка сетевого оборудования (управляемого коммутатора)</t>
  </si>
  <si>
    <t>Разработка рабочей документации для технического перевооружения узлов учета газа по объектам ГУП РК "Крымтеплокоммунэнерго"</t>
  </si>
  <si>
    <t>1
1
1
1
1
1
1
1
1
1
1
1
1
1
1
1
1
1
1
1
1
1
1
1
1
1
1
1
1
1</t>
  </si>
  <si>
    <t>71.12.13.000
71.12.13.000
71.12.13.000
71.12.13.000
71.12.13.000
71.12.13.000
71.12.13.000
71.12.13.000
71.12.13.000
71.12.13.000
71.12.13.000
71.12.13.000
71.12.13.000
71.12.13.000
71.12.13.000
71.12.13.000
71.12.13.000
71.12.13.000
71.12.13.000
71.12.13.000
71.12.13.000
71.12.13.000
71.12.13.000
71.12.13.000
71.12.13.000
71.12.13.000
71.12.13.000
71.12.13.000
71.12.13.000
71.12.13.000</t>
  </si>
  <si>
    <t>71.12
71.12
71.12
71.12
71.12
71.12
71.12
71.12
71.12
71.12
71.12
71.12
71.12
71.12
71.12
71.12
71.12
71.12
71.12
71.12
71.12
71.12
71.12
71.12
71.12
71.12
71.12
71.12
71.12
71.12</t>
  </si>
  <si>
    <t>Ууслуга</t>
  </si>
  <si>
    <t>Оказание услуг по обращению с твердыми коммунальными отходами в г. Евпатория</t>
  </si>
  <si>
    <t>4 707 060,00
В том числе объем исполнения долгосрочного договора:
2023 - 4 125 648,00
2024 - 581 412,00</t>
  </si>
  <si>
    <t>176 880,00
В том числе объем исполнения долгосрочного договора:
2023 - 162 140,00
2024 - 14 740,00</t>
  </si>
  <si>
    <t>42.11
42.11
42.11
42.11
42.11
42.11
42.11
42.11
42.11
42.11
42.11
42.11
42.11
42.11
42.11
42.11
42.11
42.11
42.11
42.11
42.11
42.11
42.11
42.11
42.11
42.11
42.11
42.11
42.11
42.11
42.11
42.11</t>
  </si>
  <si>
    <t>42.11.20.000
42.11.20.000
42.11.20.000
42.11.20.000
42.11.20.000
42.11.20.000
42.11.20.000
42.11.20.000
42.11.20.000
42.11.20.000
42.11.20.000
42.11.20.000
42.11.20.000
42.11.20.000
42.11.20.000
42.11.20.000
42.11.20.000
42.11.20.000
42.11.20.000
42.11.20.000
42.11.20.000
42.11.20.000
42.11.20.000
42.11.20.000
42.11.20.000
42.11.20.000
42.11.20.000
42.11.20.000
42.11.20.000
42.11.20.000
42.11.20.000
42.11.20.000</t>
  </si>
  <si>
    <t>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t>
  </si>
  <si>
    <t>Поставка компьютерной техники</t>
  </si>
  <si>
    <t>26.30.11.110</t>
  </si>
  <si>
    <t>54 850 000,00
В том числе объем исполнения долгосрочного договора:
2023 г. - 54 850 000,00
2024 г. - 0,00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</si>
</sst>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 #,##0.00_р_._-;\-* #,##0.00_р_._-;_-* &quot;-&quot;??_р_._-;_-@_-"/>
    <numFmt numFmtId="165" formatCode="0.0000"/>
    <numFmt numFmtId="166" formatCode="0.0"/>
  </numFmts>
  <fonts count="14" x14ac:knownFonts="1">
    <font>
      <sz val="10"/>
      <name val="Arial"/>
      <family val="2"/>
    </font>
    <font>
      <sz val="10"/>
      <name val="Arial"/>
      <family val="2"/>
      <charset val="204"/>
    </font>
    <font>
      <sz val="8"/>
      <name val="Times New Roman"/>
      <family val="1"/>
      <charset val="204"/>
    </font>
    <font>
      <u/>
      <sz val="10"/>
      <color theme="10"/>
      <name val="Arial"/>
      <family val="2"/>
    </font>
    <font>
      <sz val="8"/>
      <color rgb="FF000000"/>
      <name val="Times New Roman"/>
      <family val="1"/>
      <charset val="204"/>
    </font>
    <font>
      <sz val="10"/>
      <name val="Times New Roman"/>
      <family val="1"/>
      <charset val="204"/>
    </font>
    <font>
      <sz val="12"/>
      <name val="Times New Roman"/>
      <family val="1"/>
      <charset val="204"/>
    </font>
    <font>
      <b/>
      <sz val="12"/>
      <name val="Times New Roman"/>
      <family val="1"/>
      <charset val="204"/>
    </font>
    <font>
      <b/>
      <sz val="12"/>
      <color theme="1"/>
      <name val="Times New Roman"/>
      <family val="1"/>
      <charset val="204"/>
    </font>
    <font>
      <sz val="12"/>
      <color theme="1"/>
      <name val="Times New Roman"/>
      <family val="1"/>
      <charset val="204"/>
    </font>
    <font>
      <u/>
      <sz val="12"/>
      <color theme="10"/>
      <name val="Times New Roman"/>
      <family val="1"/>
      <charset val="204"/>
    </font>
    <font>
      <sz val="8"/>
      <color indexed="8"/>
      <name val="Times New Roman"/>
      <family val="1"/>
      <charset val="204"/>
    </font>
    <font>
      <sz val="8"/>
      <color theme="1"/>
      <name val="Times New Roman"/>
      <family val="1"/>
      <charset val="204"/>
    </font>
    <font>
      <sz val="8"/>
      <name val="Arial"/>
      <family val="2"/>
      <charset val="204"/>
    </font>
  </fonts>
  <fills count="2">
    <fill>
      <patternFill patternType="none"/>
    </fill>
    <fill>
      <patternFill patternType="gray125"/>
    </fill>
  </fills>
  <borders count="27">
    <border>
      <left/>
      <right/>
      <top/>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64"/>
      </bottom>
      <diagonal/>
    </border>
    <border>
      <left style="thin">
        <color indexed="64"/>
      </left>
      <right style="thin">
        <color indexed="64"/>
      </right>
      <top/>
      <bottom style="thin">
        <color indexed="64"/>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diagonal/>
    </border>
    <border>
      <left style="thin">
        <color indexed="8"/>
      </left>
      <right/>
      <top style="thin">
        <color indexed="8"/>
      </top>
      <bottom/>
      <diagonal/>
    </border>
    <border>
      <left style="thin">
        <color indexed="8"/>
      </left>
      <right/>
      <top style="thin">
        <color indexed="8"/>
      </top>
      <bottom style="thin">
        <color indexed="64"/>
      </bottom>
      <diagonal/>
    </border>
    <border>
      <left style="thin">
        <color indexed="8"/>
      </left>
      <right/>
      <top style="thin">
        <color indexed="8"/>
      </top>
      <bottom style="thin">
        <color indexed="8"/>
      </bottom>
      <diagonal/>
    </border>
    <border>
      <left style="thin">
        <color indexed="64"/>
      </left>
      <right/>
      <top style="thin">
        <color indexed="64"/>
      </top>
      <bottom style="thin">
        <color indexed="64"/>
      </bottom>
      <diagonal/>
    </border>
    <border>
      <left style="thin">
        <color indexed="64"/>
      </left>
      <right/>
      <top style="thin">
        <color indexed="8"/>
      </top>
      <bottom style="thin">
        <color indexed="64"/>
      </bottom>
      <diagonal/>
    </border>
    <border>
      <left style="thin">
        <color indexed="8"/>
      </left>
      <right style="thin">
        <color indexed="8"/>
      </right>
      <top style="thin">
        <color indexed="64"/>
      </top>
      <bottom style="thin">
        <color indexed="64"/>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style="hair">
        <color indexed="8"/>
      </left>
      <right style="hair">
        <color indexed="8"/>
      </right>
      <top style="hair">
        <color indexed="8"/>
      </top>
      <bottom style="hair">
        <color indexed="8"/>
      </bottom>
      <diagonal/>
    </border>
    <border>
      <left/>
      <right/>
      <top/>
      <bottom style="thin">
        <color indexed="64"/>
      </bottom>
      <diagonal/>
    </border>
    <border>
      <left style="thin">
        <color indexed="8"/>
      </left>
      <right style="thin">
        <color indexed="64"/>
      </right>
      <top style="thin">
        <color indexed="8"/>
      </top>
      <bottom/>
      <diagonal/>
    </border>
    <border>
      <left style="thin">
        <color indexed="8"/>
      </left>
      <right style="thin">
        <color indexed="64"/>
      </right>
      <top/>
      <bottom style="thin">
        <color indexed="8"/>
      </bottom>
      <diagonal/>
    </border>
    <border>
      <left style="thin">
        <color indexed="64"/>
      </left>
      <right style="thin">
        <color indexed="8"/>
      </right>
      <top style="thin">
        <color indexed="64"/>
      </top>
      <bottom/>
      <diagonal/>
    </border>
    <border>
      <left style="thin">
        <color indexed="64"/>
      </left>
      <right style="thin">
        <color indexed="8"/>
      </right>
      <top/>
      <bottom style="thin">
        <color indexed="64"/>
      </bottom>
      <diagonal/>
    </border>
    <border>
      <left style="thin">
        <color indexed="8"/>
      </left>
      <right style="thin">
        <color indexed="64"/>
      </right>
      <top style="thin">
        <color indexed="64"/>
      </top>
      <bottom/>
      <diagonal/>
    </border>
    <border>
      <left style="thin">
        <color indexed="8"/>
      </left>
      <right style="thin">
        <color indexed="64"/>
      </right>
      <top/>
      <bottom style="thin">
        <color indexed="64"/>
      </bottom>
      <diagonal/>
    </border>
    <border>
      <left style="thin">
        <color indexed="64"/>
      </left>
      <right style="thin">
        <color indexed="8"/>
      </right>
      <top style="thin">
        <color indexed="8"/>
      </top>
      <bottom/>
      <diagonal/>
    </border>
    <border>
      <left style="thin">
        <color indexed="64"/>
      </left>
      <right style="thin">
        <color indexed="8"/>
      </right>
      <top/>
      <bottom style="thin">
        <color indexed="8"/>
      </bottom>
      <diagonal/>
    </border>
    <border>
      <left style="thin">
        <color indexed="64"/>
      </left>
      <right style="thin">
        <color indexed="64"/>
      </right>
      <top style="thin">
        <color indexed="8"/>
      </top>
      <bottom style="thin">
        <color indexed="64"/>
      </bottom>
      <diagonal/>
    </border>
  </borders>
  <cellStyleXfs count="3">
    <xf numFmtId="0" fontId="0" fillId="0" borderId="0"/>
    <xf numFmtId="0" fontId="3" fillId="0" borderId="0" applyNumberFormat="0" applyFill="0" applyBorder="0" applyAlignment="0" applyProtection="0"/>
    <xf numFmtId="164" fontId="1" fillId="0" borderId="0" applyFill="0" applyBorder="0" applyAlignment="0" applyProtection="0"/>
  </cellStyleXfs>
  <cellXfs count="300">
    <xf numFmtId="0" fontId="0" fillId="0" borderId="0" xfId="0"/>
    <xf numFmtId="49" fontId="6" fillId="0" borderId="0" xfId="0" applyNumberFormat="1" applyFont="1"/>
    <xf numFmtId="49" fontId="6" fillId="0" borderId="0" xfId="0" applyNumberFormat="1" applyFont="1" applyAlignment="1">
      <alignment horizontal="center" vertical="center"/>
    </xf>
    <xf numFmtId="49" fontId="2" fillId="0" borderId="0" xfId="0" applyNumberFormat="1" applyFont="1"/>
    <xf numFmtId="0" fontId="6" fillId="0" borderId="0" xfId="0" applyFont="1"/>
    <xf numFmtId="49" fontId="11" fillId="0" borderId="3" xfId="0" applyNumberFormat="1" applyFont="1" applyBorder="1" applyAlignment="1">
      <alignment horizontal="center" vertical="center"/>
    </xf>
    <xf numFmtId="49" fontId="2" fillId="0" borderId="0" xfId="0" applyNumberFormat="1" applyFont="1" applyAlignment="1">
      <alignment horizontal="center" vertical="center"/>
    </xf>
    <xf numFmtId="49" fontId="6" fillId="0" borderId="0" xfId="0" applyNumberFormat="1" applyFont="1" applyAlignment="1">
      <alignment horizontal="center"/>
    </xf>
    <xf numFmtId="49" fontId="2" fillId="0" borderId="0" xfId="0" applyNumberFormat="1" applyFont="1" applyAlignment="1">
      <alignment horizontal="center"/>
    </xf>
    <xf numFmtId="0" fontId="2" fillId="0" borderId="5"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2" fontId="2" fillId="0" borderId="5" xfId="0" applyNumberFormat="1"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left" vertical="center" wrapText="1"/>
    </xf>
    <xf numFmtId="0" fontId="2" fillId="0" borderId="0" xfId="0" applyFont="1" applyFill="1" applyBorder="1"/>
    <xf numFmtId="0" fontId="2" fillId="0" borderId="2" xfId="0" applyFont="1" applyFill="1" applyBorder="1" applyAlignment="1">
      <alignment horizontal="center" vertical="center" wrapText="1"/>
    </xf>
    <xf numFmtId="0" fontId="2" fillId="0" borderId="0" xfId="0" applyFont="1" applyFill="1"/>
    <xf numFmtId="2" fontId="2" fillId="0" borderId="2" xfId="0" applyNumberFormat="1" applyFont="1" applyFill="1" applyBorder="1" applyAlignment="1">
      <alignment horizontal="center" vertical="center" wrapText="1"/>
    </xf>
    <xf numFmtId="49" fontId="11" fillId="0" borderId="2" xfId="0" applyNumberFormat="1" applyFont="1" applyFill="1" applyBorder="1" applyAlignment="1">
      <alignment horizontal="center" vertical="center" wrapText="1"/>
    </xf>
    <xf numFmtId="0" fontId="2" fillId="0" borderId="11" xfId="0" applyFont="1" applyFill="1" applyBorder="1" applyAlignment="1">
      <alignment horizontal="center" vertical="center" wrapText="1"/>
    </xf>
    <xf numFmtId="49" fontId="2" fillId="0" borderId="7" xfId="0" applyNumberFormat="1" applyFont="1" applyFill="1" applyBorder="1" applyAlignment="1">
      <alignment horizontal="center" vertical="center" wrapText="1"/>
    </xf>
    <xf numFmtId="49" fontId="2" fillId="0" borderId="2" xfId="0" applyNumberFormat="1" applyFont="1" applyFill="1" applyBorder="1"/>
    <xf numFmtId="49" fontId="2" fillId="0" borderId="0" xfId="0" applyNumberFormat="1" applyFont="1" applyFill="1"/>
    <xf numFmtId="0" fontId="2" fillId="0" borderId="12" xfId="0" applyFont="1" applyFill="1" applyBorder="1" applyAlignment="1">
      <alignment horizontal="center" vertical="center" wrapText="1"/>
    </xf>
    <xf numFmtId="0" fontId="2" fillId="0" borderId="3" xfId="0" applyFont="1" applyFill="1" applyBorder="1" applyAlignment="1">
      <alignment horizontal="center" vertical="center" wrapText="1"/>
    </xf>
    <xf numFmtId="2" fontId="2" fillId="0" borderId="3" xfId="0" applyNumberFormat="1" applyFont="1" applyFill="1" applyBorder="1" applyAlignment="1">
      <alignment horizontal="center" vertical="center" wrapText="1"/>
    </xf>
    <xf numFmtId="0" fontId="2" fillId="0" borderId="13"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6" xfId="0" applyFont="1" applyFill="1" applyBorder="1" applyAlignment="1">
      <alignment horizontal="center" vertical="center" wrapText="1"/>
    </xf>
    <xf numFmtId="49" fontId="4" fillId="0" borderId="7" xfId="0" applyNumberFormat="1" applyFont="1" applyFill="1" applyBorder="1" applyAlignment="1" applyProtection="1">
      <alignment horizontal="center" vertical="center" wrapText="1"/>
    </xf>
    <xf numFmtId="164" fontId="2" fillId="0" borderId="7" xfId="2" applyFont="1" applyFill="1" applyBorder="1" applyAlignment="1">
      <alignment horizontal="center" vertical="center" wrapText="1"/>
    </xf>
    <xf numFmtId="49" fontId="4" fillId="0" borderId="7" xfId="0" applyNumberFormat="1" applyFont="1" applyFill="1" applyBorder="1" applyAlignment="1" applyProtection="1">
      <alignment horizontal="left" vertical="center" wrapText="1"/>
    </xf>
    <xf numFmtId="16" fontId="2" fillId="0" borderId="6" xfId="0" applyNumberFormat="1" applyFont="1" applyFill="1" applyBorder="1" applyAlignment="1">
      <alignment horizontal="center" vertical="center" wrapText="1"/>
    </xf>
    <xf numFmtId="17" fontId="2" fillId="0" borderId="6" xfId="0" applyNumberFormat="1" applyFont="1" applyFill="1" applyBorder="1" applyAlignment="1">
      <alignment horizontal="center" vertical="center" wrapText="1"/>
    </xf>
    <xf numFmtId="164" fontId="2" fillId="0" borderId="2" xfId="2" applyFont="1" applyFill="1" applyBorder="1" applyAlignment="1">
      <alignment horizontal="center" vertical="center" wrapText="1"/>
    </xf>
    <xf numFmtId="16" fontId="2" fillId="0" borderId="2" xfId="0" applyNumberFormat="1" applyFont="1" applyFill="1" applyBorder="1" applyAlignment="1">
      <alignment horizontal="center" vertical="center" wrapText="1"/>
    </xf>
    <xf numFmtId="17" fontId="2" fillId="0" borderId="2" xfId="0" applyNumberFormat="1" applyFont="1" applyFill="1" applyBorder="1" applyAlignment="1">
      <alignment horizontal="center" vertical="center" wrapText="1"/>
    </xf>
    <xf numFmtId="0" fontId="2" fillId="0" borderId="26" xfId="0" applyFont="1" applyFill="1" applyBorder="1" applyAlignment="1">
      <alignment horizontal="center" vertical="center" wrapText="1"/>
    </xf>
    <xf numFmtId="17" fontId="2" fillId="0" borderId="26" xfId="0" applyNumberFormat="1" applyFont="1" applyFill="1" applyBorder="1" applyAlignment="1">
      <alignment horizontal="center" vertical="center" wrapText="1"/>
    </xf>
    <xf numFmtId="17" fontId="2" fillId="0" borderId="13" xfId="0" applyNumberFormat="1" applyFont="1" applyFill="1" applyBorder="1" applyAlignment="1">
      <alignment horizontal="center" vertical="center" wrapText="1"/>
    </xf>
    <xf numFmtId="0" fontId="2" fillId="0" borderId="10" xfId="0" applyFont="1" applyFill="1" applyBorder="1" applyAlignment="1">
      <alignment horizontal="center" vertical="center" wrapText="1"/>
    </xf>
    <xf numFmtId="2" fontId="2" fillId="0" borderId="7" xfId="0" applyNumberFormat="1" applyFont="1" applyFill="1" applyBorder="1" applyAlignment="1">
      <alignment horizontal="center" vertical="center" wrapText="1"/>
    </xf>
    <xf numFmtId="49" fontId="11" fillId="0" borderId="7" xfId="0" applyNumberFormat="1" applyFont="1" applyFill="1" applyBorder="1" applyAlignment="1">
      <alignment horizontal="center" vertical="center" wrapText="1"/>
    </xf>
    <xf numFmtId="2" fontId="2" fillId="0" borderId="6" xfId="0" applyNumberFormat="1" applyFont="1" applyFill="1" applyBorder="1" applyAlignment="1">
      <alignment horizontal="center" vertical="center" wrapText="1"/>
    </xf>
    <xf numFmtId="0" fontId="2" fillId="0" borderId="8" xfId="0" applyFont="1" applyFill="1" applyBorder="1" applyAlignment="1">
      <alignment horizontal="center" vertical="center" wrapText="1"/>
    </xf>
    <xf numFmtId="166" fontId="2" fillId="0" borderId="6" xfId="0" applyNumberFormat="1" applyFont="1" applyFill="1" applyBorder="1" applyAlignment="1">
      <alignment horizontal="center" vertical="center" wrapText="1"/>
    </xf>
    <xf numFmtId="165" fontId="2" fillId="0" borderId="6" xfId="0" applyNumberFormat="1" applyFont="1" applyFill="1" applyBorder="1" applyAlignment="1">
      <alignment horizontal="center" vertical="center" wrapText="1"/>
    </xf>
    <xf numFmtId="49" fontId="11" fillId="0" borderId="2" xfId="0" applyNumberFormat="1" applyFont="1" applyFill="1" applyBorder="1" applyAlignment="1">
      <alignment horizontal="center" vertical="center"/>
    </xf>
    <xf numFmtId="4" fontId="2" fillId="0" borderId="6" xfId="0" applyNumberFormat="1" applyFont="1" applyFill="1" applyBorder="1" applyAlignment="1">
      <alignment horizontal="center" vertical="center" wrapText="1"/>
    </xf>
    <xf numFmtId="4" fontId="2" fillId="0" borderId="2" xfId="0" applyNumberFormat="1" applyFont="1" applyFill="1" applyBorder="1" applyAlignment="1">
      <alignment horizontal="center" vertical="center" wrapText="1"/>
    </xf>
    <xf numFmtId="166" fontId="2" fillId="0" borderId="3" xfId="0" applyNumberFormat="1" applyFont="1" applyFill="1" applyBorder="1" applyAlignment="1">
      <alignment horizontal="center" vertical="center" wrapText="1"/>
    </xf>
    <xf numFmtId="165" fontId="2" fillId="0" borderId="3"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0" fontId="2" fillId="0" borderId="2" xfId="0" applyFont="1" applyBorder="1" applyAlignment="1">
      <alignment horizontal="center" vertical="center" wrapText="1"/>
    </xf>
    <xf numFmtId="49" fontId="11" fillId="0" borderId="2" xfId="0" applyNumberFormat="1" applyFont="1" applyBorder="1" applyAlignment="1">
      <alignment horizontal="center" vertical="center" wrapText="1"/>
    </xf>
    <xf numFmtId="164" fontId="2" fillId="0" borderId="2" xfId="2" applyFont="1" applyBorder="1" applyAlignment="1">
      <alignment horizontal="center" vertical="center" wrapText="1"/>
    </xf>
    <xf numFmtId="49" fontId="2" fillId="0" borderId="2" xfId="0" applyNumberFormat="1" applyFont="1" applyBorder="1" applyAlignment="1">
      <alignment horizontal="center" vertical="center" wrapText="1"/>
    </xf>
    <xf numFmtId="49" fontId="2" fillId="0" borderId="2" xfId="0" applyNumberFormat="1" applyFont="1" applyBorder="1"/>
    <xf numFmtId="49" fontId="11" fillId="0" borderId="2" xfId="0" applyNumberFormat="1" applyFont="1" applyBorder="1" applyAlignment="1">
      <alignment horizontal="center" vertical="center"/>
    </xf>
    <xf numFmtId="0" fontId="2" fillId="0" borderId="4" xfId="0" applyFont="1" applyFill="1" applyBorder="1" applyAlignment="1">
      <alignment horizontal="center" vertical="center" wrapText="1"/>
    </xf>
    <xf numFmtId="0" fontId="2" fillId="0" borderId="2" xfId="0" applyFont="1" applyFill="1" applyBorder="1" applyAlignment="1">
      <alignment horizontal="center" vertical="center"/>
    </xf>
    <xf numFmtId="0" fontId="2" fillId="0" borderId="9" xfId="0" applyFont="1" applyFill="1" applyBorder="1" applyAlignment="1">
      <alignment horizontal="center" vertical="center" wrapText="1"/>
    </xf>
    <xf numFmtId="49" fontId="2" fillId="0" borderId="7" xfId="0" applyNumberFormat="1" applyFont="1" applyFill="1" applyBorder="1"/>
    <xf numFmtId="2" fontId="2" fillId="0" borderId="2" xfId="0" applyNumberFormat="1" applyFont="1" applyFill="1" applyBorder="1" applyAlignment="1">
      <alignment horizontal="center" vertical="top" wrapText="1"/>
    </xf>
    <xf numFmtId="14" fontId="2" fillId="0" borderId="5" xfId="0" applyNumberFormat="1" applyFont="1" applyFill="1" applyBorder="1" applyAlignment="1">
      <alignment horizontal="center" vertical="center" wrapText="1"/>
    </xf>
    <xf numFmtId="49" fontId="2" fillId="0" borderId="2" xfId="0" applyNumberFormat="1" applyFont="1" applyFill="1" applyBorder="1" applyAlignment="1">
      <alignment horizontal="center" vertical="center"/>
    </xf>
    <xf numFmtId="0" fontId="2" fillId="0" borderId="2"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49" fontId="2" fillId="0" borderId="2" xfId="0" applyNumberFormat="1" applyFont="1" applyFill="1" applyBorder="1" applyAlignment="1">
      <alignment horizontal="center" vertical="center" wrapText="1"/>
    </xf>
    <xf numFmtId="0" fontId="2" fillId="0" borderId="2" xfId="0" applyFont="1" applyBorder="1" applyAlignment="1">
      <alignment horizontal="center" vertical="center" wrapText="1"/>
    </xf>
    <xf numFmtId="49" fontId="11" fillId="0" borderId="2" xfId="0" applyNumberFormat="1" applyFont="1" applyBorder="1" applyAlignment="1">
      <alignment horizontal="center" vertical="center" wrapText="1"/>
    </xf>
    <xf numFmtId="0" fontId="12" fillId="0" borderId="2" xfId="0" applyFont="1" applyFill="1" applyBorder="1" applyAlignment="1">
      <alignment horizontal="center" vertical="center" wrapText="1"/>
    </xf>
    <xf numFmtId="49" fontId="12" fillId="0" borderId="2" xfId="0" applyNumberFormat="1" applyFont="1" applyFill="1" applyBorder="1" applyAlignment="1" applyProtection="1">
      <alignment horizontal="center" vertical="center" wrapText="1"/>
    </xf>
    <xf numFmtId="2" fontId="12" fillId="0" borderId="2" xfId="0" applyNumberFormat="1" applyFont="1" applyFill="1" applyBorder="1" applyAlignment="1">
      <alignment horizontal="center" vertical="center" wrapText="1"/>
    </xf>
    <xf numFmtId="49" fontId="12" fillId="0" borderId="2" xfId="0" applyNumberFormat="1" applyFont="1" applyFill="1" applyBorder="1" applyAlignment="1">
      <alignment horizontal="center" vertical="center" wrapText="1"/>
    </xf>
    <xf numFmtId="49" fontId="12" fillId="0" borderId="2" xfId="0" applyNumberFormat="1" applyFont="1" applyFill="1" applyBorder="1"/>
    <xf numFmtId="49" fontId="12" fillId="0" borderId="0" xfId="0" applyNumberFormat="1" applyFont="1" applyFill="1"/>
    <xf numFmtId="17" fontId="2" fillId="0" borderId="5" xfId="0" applyNumberFormat="1" applyFont="1" applyFill="1" applyBorder="1" applyAlignment="1">
      <alignment horizontal="center" vertical="center" wrapText="1"/>
    </xf>
    <xf numFmtId="164" fontId="2" fillId="0" borderId="5" xfId="2" applyFont="1" applyFill="1" applyBorder="1" applyAlignment="1">
      <alignment horizontal="center" vertical="center" wrapText="1"/>
    </xf>
    <xf numFmtId="164" fontId="2" fillId="0" borderId="5" xfId="2" applyFont="1" applyFill="1" applyBorder="1" applyAlignment="1">
      <alignment vertical="center" wrapText="1"/>
    </xf>
    <xf numFmtId="0" fontId="2" fillId="0" borderId="2" xfId="0" applyFont="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0" fontId="2" fillId="0" borderId="2" xfId="0" applyFont="1" applyFill="1" applyBorder="1" applyAlignment="1">
      <alignment horizontal="center" vertical="center" wrapText="1"/>
    </xf>
    <xf numFmtId="49" fontId="11" fillId="0" borderId="2" xfId="0" applyNumberFormat="1" applyFont="1" applyFill="1" applyBorder="1" applyAlignment="1">
      <alignment horizontal="center" vertical="center" wrapText="1"/>
    </xf>
    <xf numFmtId="49" fontId="11" fillId="0" borderId="2" xfId="0" applyNumberFormat="1" applyFont="1" applyBorder="1" applyAlignment="1">
      <alignment horizontal="center" vertical="center" wrapText="1"/>
    </xf>
    <xf numFmtId="0" fontId="2" fillId="0" borderId="2"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49" fontId="2" fillId="0" borderId="2" xfId="0" applyNumberFormat="1" applyFont="1" applyFill="1" applyBorder="1" applyAlignment="1">
      <alignment horizontal="center" vertical="center" wrapText="1"/>
    </xf>
    <xf numFmtId="0" fontId="2" fillId="0" borderId="2" xfId="0" applyFont="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0" fontId="2" fillId="0" borderId="2"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49" fontId="2" fillId="0" borderId="2"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2"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0" fontId="2" fillId="0" borderId="6" xfId="0" applyFont="1" applyFill="1" applyBorder="1" applyAlignment="1">
      <alignment horizontal="center" vertical="center" wrapText="1"/>
    </xf>
    <xf numFmtId="49" fontId="4" fillId="0" borderId="7" xfId="0" applyNumberFormat="1" applyFont="1" applyFill="1" applyBorder="1" applyAlignment="1" applyProtection="1">
      <alignment horizontal="center" vertical="center" wrapText="1"/>
    </xf>
    <xf numFmtId="49" fontId="2" fillId="0" borderId="7" xfId="0" applyNumberFormat="1" applyFont="1" applyFill="1" applyBorder="1" applyAlignment="1">
      <alignment horizontal="center" vertical="center" wrapText="1"/>
    </xf>
    <xf numFmtId="17" fontId="2" fillId="0" borderId="2" xfId="0" applyNumberFormat="1" applyFont="1" applyFill="1" applyBorder="1" applyAlignment="1">
      <alignment horizontal="center" vertical="center" wrapText="1"/>
    </xf>
    <xf numFmtId="164" fontId="2" fillId="0" borderId="7" xfId="2" applyFont="1" applyBorder="1" applyAlignment="1">
      <alignment horizontal="center" vertical="center" wrapText="1"/>
    </xf>
    <xf numFmtId="0" fontId="2" fillId="0" borderId="7" xfId="0" applyFont="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0" fontId="2" fillId="0" borderId="2" xfId="0" applyFont="1" applyFill="1" applyBorder="1" applyAlignment="1">
      <alignment horizontal="center" vertical="center" wrapText="1"/>
    </xf>
    <xf numFmtId="49" fontId="0" fillId="0" borderId="0" xfId="0" applyNumberFormat="1" applyFill="1"/>
    <xf numFmtId="49" fontId="11" fillId="0" borderId="7" xfId="0" applyNumberFormat="1" applyFont="1" applyBorder="1" applyAlignment="1">
      <alignment horizontal="center" vertical="center" wrapText="1"/>
    </xf>
    <xf numFmtId="0" fontId="2" fillId="0" borderId="2" xfId="0" applyFont="1" applyFill="1" applyBorder="1" applyAlignment="1">
      <alignment horizontal="center" vertical="center" wrapText="1"/>
    </xf>
    <xf numFmtId="0" fontId="2" fillId="0" borderId="7"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49" fontId="2" fillId="0" borderId="2" xfId="0" applyNumberFormat="1" applyFont="1" applyFill="1" applyBorder="1" applyAlignment="1">
      <alignment horizontal="center" vertical="center" wrapText="1"/>
    </xf>
    <xf numFmtId="0" fontId="2" fillId="0" borderId="6" xfId="0" applyFont="1" applyFill="1" applyBorder="1" applyAlignment="1">
      <alignment horizontal="center" vertical="center" wrapText="1"/>
    </xf>
    <xf numFmtId="49" fontId="4" fillId="0" borderId="7" xfId="0" applyNumberFormat="1" applyFont="1" applyFill="1" applyBorder="1" applyAlignment="1" applyProtection="1">
      <alignment horizontal="center" vertical="center" wrapText="1"/>
    </xf>
    <xf numFmtId="49" fontId="2" fillId="0" borderId="7" xfId="0" applyNumberFormat="1"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0" fontId="2" fillId="0" borderId="2" xfId="0" applyFont="1" applyFill="1" applyBorder="1" applyAlignment="1">
      <alignment horizontal="center" vertical="center" wrapText="1"/>
    </xf>
    <xf numFmtId="164" fontId="2" fillId="0" borderId="2" xfId="2" applyFont="1" applyFill="1" applyBorder="1" applyAlignment="1">
      <alignment horizontal="center" vertical="center" wrapText="1"/>
    </xf>
    <xf numFmtId="17" fontId="2" fillId="0" borderId="2" xfId="0" applyNumberFormat="1" applyFont="1" applyFill="1" applyBorder="1" applyAlignment="1">
      <alignment horizontal="center" vertical="center" wrapText="1"/>
    </xf>
    <xf numFmtId="164" fontId="2" fillId="0" borderId="6"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17" fontId="2" fillId="0" borderId="2" xfId="0" applyNumberFormat="1"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0" fontId="2" fillId="0" borderId="2" xfId="0" applyFont="1" applyFill="1" applyBorder="1" applyAlignment="1">
      <alignment horizontal="center" vertical="center" wrapText="1"/>
    </xf>
    <xf numFmtId="164" fontId="2" fillId="0" borderId="2" xfId="2" applyFont="1" applyFill="1" applyBorder="1" applyAlignment="1">
      <alignment horizontal="center" vertical="center" wrapText="1"/>
    </xf>
    <xf numFmtId="17" fontId="2" fillId="0" borderId="2"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17" fontId="2" fillId="0" borderId="2" xfId="0" applyNumberFormat="1"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0" fontId="2" fillId="0" borderId="2" xfId="0" applyFont="1" applyFill="1" applyBorder="1" applyAlignment="1">
      <alignment horizontal="center" vertical="center" wrapText="1"/>
    </xf>
    <xf numFmtId="164" fontId="2" fillId="0" borderId="2" xfId="2" applyFont="1" applyFill="1" applyBorder="1" applyAlignment="1">
      <alignment horizontal="center" vertical="center" wrapText="1"/>
    </xf>
    <xf numFmtId="17" fontId="2" fillId="0" borderId="2"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17" fontId="2" fillId="0" borderId="2" xfId="0" applyNumberFormat="1" applyFont="1" applyFill="1" applyBorder="1" applyAlignment="1">
      <alignment horizontal="center" vertical="center" wrapText="1"/>
    </xf>
    <xf numFmtId="0" fontId="2" fillId="0" borderId="7" xfId="0" applyFont="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7" xfId="2" applyFont="1" applyBorder="1" applyAlignment="1">
      <alignment horizontal="center" vertical="center" wrapText="1"/>
    </xf>
    <xf numFmtId="0" fontId="2" fillId="0" borderId="2" xfId="0" applyFont="1" applyFill="1" applyBorder="1" applyAlignment="1">
      <alignment horizontal="center" vertical="center" wrapText="1"/>
    </xf>
    <xf numFmtId="164" fontId="2" fillId="0" borderId="2" xfId="2" applyFont="1" applyFill="1" applyBorder="1" applyAlignment="1">
      <alignment horizontal="center" vertical="center" wrapText="1"/>
    </xf>
    <xf numFmtId="49" fontId="4" fillId="0" borderId="7" xfId="0" applyNumberFormat="1" applyFont="1" applyFill="1" applyBorder="1" applyAlignment="1" applyProtection="1">
      <alignment horizontal="center" vertical="center" wrapText="1"/>
    </xf>
    <xf numFmtId="0" fontId="2" fillId="0" borderId="6" xfId="0" applyFont="1" applyFill="1" applyBorder="1" applyAlignment="1">
      <alignment horizontal="center" vertical="center" wrapText="1"/>
    </xf>
    <xf numFmtId="49" fontId="2" fillId="0" borderId="7"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7" xfId="0" applyNumberFormat="1" applyFont="1" applyFill="1" applyBorder="1" applyAlignment="1" applyProtection="1">
      <alignment horizontal="center" vertical="center" wrapText="1"/>
    </xf>
    <xf numFmtId="49" fontId="2" fillId="0" borderId="7" xfId="0" applyNumberFormat="1" applyFont="1" applyFill="1" applyBorder="1" applyAlignment="1">
      <alignment horizontal="center" vertical="center" wrapText="1"/>
    </xf>
    <xf numFmtId="0" fontId="2" fillId="0" borderId="2" xfId="0" applyFont="1" applyBorder="1" applyAlignment="1">
      <alignment horizontal="center" vertical="center" wrapText="1"/>
    </xf>
    <xf numFmtId="17" fontId="2" fillId="0" borderId="2" xfId="0" applyNumberFormat="1" applyFont="1" applyFill="1" applyBorder="1" applyAlignment="1">
      <alignment horizontal="center" vertical="center" wrapText="1"/>
    </xf>
    <xf numFmtId="0" fontId="2" fillId="0" borderId="7" xfId="0" applyFont="1" applyBorder="1" applyAlignment="1">
      <alignment horizontal="center" vertical="center" wrapText="1"/>
    </xf>
    <xf numFmtId="0" fontId="2" fillId="0" borderId="2"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0" fontId="2" fillId="0" borderId="2" xfId="0" applyFont="1" applyBorder="1" applyAlignment="1">
      <alignment horizontal="center" vertical="center" wrapText="1"/>
    </xf>
    <xf numFmtId="17" fontId="2" fillId="0" borderId="2" xfId="0" applyNumberFormat="1" applyFont="1" applyFill="1" applyBorder="1" applyAlignment="1">
      <alignment horizontal="center" vertical="center" wrapText="1"/>
    </xf>
    <xf numFmtId="0" fontId="2" fillId="0" borderId="2" xfId="0" applyFont="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0" fontId="2" fillId="0" borderId="2" xfId="0" applyFont="1" applyFill="1" applyBorder="1" applyAlignment="1">
      <alignment horizontal="center" vertical="center" wrapText="1"/>
    </xf>
    <xf numFmtId="164" fontId="2" fillId="0" borderId="2" xfId="2" applyFont="1" applyFill="1" applyBorder="1" applyAlignment="1">
      <alignment horizontal="center" vertical="center" wrapText="1"/>
    </xf>
    <xf numFmtId="17" fontId="2" fillId="0" borderId="2" xfId="0" applyNumberFormat="1" applyFont="1" applyFill="1" applyBorder="1" applyAlignment="1">
      <alignment horizontal="center" vertical="center" wrapText="1"/>
    </xf>
    <xf numFmtId="49" fontId="2" fillId="0" borderId="2" xfId="0" applyNumberFormat="1" applyFont="1" applyFill="1" applyBorder="1" applyAlignment="1" applyProtection="1">
      <alignment horizontal="center" vertical="center" wrapText="1"/>
    </xf>
    <xf numFmtId="0" fontId="12" fillId="0" borderId="5" xfId="0" applyFont="1" applyFill="1" applyBorder="1" applyAlignment="1">
      <alignment horizontal="center" vertical="center" wrapText="1"/>
    </xf>
    <xf numFmtId="49" fontId="2" fillId="0" borderId="0" xfId="0" applyNumberFormat="1" applyFont="1" applyAlignment="1">
      <alignment wrapText="1"/>
    </xf>
    <xf numFmtId="0" fontId="2" fillId="0" borderId="2"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4"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0" fontId="2" fillId="0" borderId="2" xfId="0" applyFont="1" applyBorder="1" applyAlignment="1">
      <alignment horizontal="center" vertical="center" wrapText="1"/>
    </xf>
    <xf numFmtId="17" fontId="2" fillId="0" borderId="2" xfId="0" applyNumberFormat="1" applyFont="1" applyFill="1" applyBorder="1" applyAlignment="1">
      <alignment horizontal="center" vertical="center" wrapText="1"/>
    </xf>
    <xf numFmtId="0" fontId="2" fillId="0" borderId="2" xfId="0" applyFont="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0" fontId="2" fillId="0" borderId="2" xfId="0" applyFont="1" applyFill="1" applyBorder="1" applyAlignment="1">
      <alignment horizontal="center" vertical="center" wrapText="1"/>
    </xf>
    <xf numFmtId="17" fontId="2" fillId="0" borderId="2"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0" fontId="2" fillId="0" borderId="2" xfId="0" applyFont="1" applyBorder="1" applyAlignment="1">
      <alignment horizontal="center" vertical="center" wrapText="1"/>
    </xf>
    <xf numFmtId="17" fontId="2" fillId="0" borderId="2" xfId="0" applyNumberFormat="1" applyFont="1" applyFill="1" applyBorder="1" applyAlignment="1">
      <alignment horizontal="center" vertical="center" wrapText="1"/>
    </xf>
    <xf numFmtId="164" fontId="13" fillId="0" borderId="2" xfId="2" applyFont="1" applyFill="1" applyBorder="1" applyAlignment="1">
      <alignment horizontal="center" vertical="center" wrapText="1"/>
    </xf>
    <xf numFmtId="0" fontId="2" fillId="0" borderId="2" xfId="0" applyFont="1" applyBorder="1" applyAlignment="1">
      <alignment horizontal="center" vertical="center" wrapText="1"/>
    </xf>
    <xf numFmtId="49" fontId="2" fillId="0" borderId="2" xfId="0" applyNumberFormat="1" applyFont="1" applyFill="1" applyBorder="1" applyAlignment="1">
      <alignment horizontal="center" vertical="center" wrapText="1"/>
    </xf>
    <xf numFmtId="49" fontId="2" fillId="0" borderId="2" xfId="0" applyNumberFormat="1" applyFont="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0" fontId="2" fillId="0" borderId="2" xfId="0" applyFont="1" applyFill="1" applyBorder="1" applyAlignment="1">
      <alignment horizontal="center" vertical="center" wrapText="1"/>
    </xf>
    <xf numFmtId="164" fontId="2" fillId="0" borderId="2" xfId="2" applyFont="1" applyFill="1" applyBorder="1" applyAlignment="1">
      <alignment horizontal="center" vertical="center" wrapText="1"/>
    </xf>
    <xf numFmtId="17" fontId="2" fillId="0" borderId="2" xfId="0" applyNumberFormat="1" applyFont="1" applyFill="1" applyBorder="1" applyAlignment="1">
      <alignment horizontal="center" vertical="center" wrapText="1"/>
    </xf>
    <xf numFmtId="49" fontId="2" fillId="0" borderId="7"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0" fontId="2" fillId="0" borderId="2" xfId="0" applyFont="1" applyBorder="1" applyAlignment="1">
      <alignment horizontal="center" vertical="center" wrapText="1"/>
    </xf>
    <xf numFmtId="0" fontId="2" fillId="0" borderId="2" xfId="0" applyFont="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0" fontId="2" fillId="0" borderId="2" xfId="0" applyFont="1" applyFill="1" applyBorder="1" applyAlignment="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0" fontId="2" fillId="0" borderId="2" xfId="0" applyFont="1" applyBorder="1" applyAlignment="1">
      <alignment horizontal="center" vertical="center" wrapText="1"/>
    </xf>
    <xf numFmtId="49" fontId="2" fillId="0" borderId="2" xfId="0" applyNumberFormat="1" applyFont="1" applyBorder="1" applyAlignment="1"/>
    <xf numFmtId="0" fontId="0" fillId="0" borderId="2" xfId="0" applyBorder="1" applyAlignment="1"/>
    <xf numFmtId="17" fontId="2" fillId="0" borderId="2" xfId="0" applyNumberFormat="1" applyFont="1" applyBorder="1" applyAlignment="1">
      <alignment horizontal="center" vertical="center" wrapText="1"/>
    </xf>
    <xf numFmtId="0" fontId="2" fillId="0" borderId="7" xfId="0" applyFont="1" applyBorder="1" applyAlignment="1">
      <alignment horizontal="center" vertical="center" wrapText="1"/>
    </xf>
    <xf numFmtId="0" fontId="0" fillId="0" borderId="4" xfId="0" applyBorder="1" applyAlignment="1">
      <alignment horizontal="center" vertical="center" wrapText="1"/>
    </xf>
    <xf numFmtId="0" fontId="2" fillId="0" borderId="2" xfId="0" applyFont="1" applyBorder="1" applyAlignment="1">
      <alignment horizontal="center" vertical="center" wrapText="1"/>
    </xf>
    <xf numFmtId="49" fontId="2" fillId="0" borderId="2" xfId="0" applyNumberFormat="1" applyFont="1" applyFill="1" applyBorder="1" applyAlignment="1">
      <alignment horizontal="center" vertical="center" wrapText="1"/>
    </xf>
    <xf numFmtId="49" fontId="2" fillId="0" borderId="2" xfId="0" applyNumberFormat="1" applyFont="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0" fontId="0" fillId="0" borderId="2" xfId="0" applyBorder="1" applyAlignment="1">
      <alignment horizontal="center" vertical="center"/>
    </xf>
    <xf numFmtId="164" fontId="2" fillId="0" borderId="7" xfId="2" applyFont="1" applyBorder="1" applyAlignment="1">
      <alignment horizontal="center" vertical="center" wrapText="1"/>
    </xf>
    <xf numFmtId="164" fontId="2" fillId="0" borderId="4" xfId="2" applyFont="1" applyBorder="1" applyAlignment="1">
      <alignment horizontal="center" vertical="center" wrapText="1"/>
    </xf>
    <xf numFmtId="0" fontId="2" fillId="0" borderId="2" xfId="0" applyFont="1" applyFill="1" applyBorder="1" applyAlignment="1">
      <alignment horizontal="center" vertical="center" wrapText="1"/>
    </xf>
    <xf numFmtId="0" fontId="0" fillId="0" borderId="2" xfId="0" applyFill="1" applyBorder="1" applyAlignment="1"/>
    <xf numFmtId="49" fontId="2" fillId="0" borderId="2" xfId="0" applyNumberFormat="1" applyFont="1" applyFill="1" applyBorder="1" applyAlignment="1"/>
    <xf numFmtId="164" fontId="2" fillId="0" borderId="2" xfId="2" applyFont="1" applyFill="1" applyBorder="1" applyAlignment="1">
      <alignment horizontal="center" vertical="center" wrapText="1"/>
    </xf>
    <xf numFmtId="17" fontId="2" fillId="0" borderId="2" xfId="0" applyNumberFormat="1" applyFont="1" applyFill="1" applyBorder="1" applyAlignment="1">
      <alignment horizontal="center" vertical="center" wrapText="1"/>
    </xf>
    <xf numFmtId="2" fontId="2" fillId="0" borderId="6" xfId="0" applyNumberFormat="1" applyFont="1" applyFill="1" applyBorder="1" applyAlignment="1">
      <alignment horizontal="center" vertical="center" wrapText="1"/>
    </xf>
    <xf numFmtId="2" fontId="2" fillId="0" borderId="15" xfId="0" applyNumberFormat="1" applyFont="1" applyFill="1" applyBorder="1" applyAlignment="1">
      <alignment horizontal="center" vertical="center" wrapText="1"/>
    </xf>
    <xf numFmtId="49" fontId="4" fillId="0" borderId="7" xfId="0" applyNumberFormat="1" applyFont="1" applyFill="1" applyBorder="1" applyAlignment="1" applyProtection="1">
      <alignment horizontal="center" vertical="center" wrapText="1"/>
    </xf>
    <xf numFmtId="49" fontId="4" fillId="0" borderId="4" xfId="0" applyNumberFormat="1" applyFont="1" applyFill="1" applyBorder="1" applyAlignment="1" applyProtection="1">
      <alignment horizontal="center" vertical="center" wrapText="1"/>
    </xf>
    <xf numFmtId="49" fontId="2" fillId="0" borderId="22" xfId="0" applyNumberFormat="1" applyFont="1" applyFill="1" applyBorder="1" applyAlignment="1">
      <alignment horizontal="center" vertical="center" wrapText="1"/>
    </xf>
    <xf numFmtId="49" fontId="2" fillId="0" borderId="23" xfId="0" applyNumberFormat="1" applyFont="1" applyFill="1" applyBorder="1" applyAlignment="1">
      <alignment horizontal="center" vertical="center" wrapText="1"/>
    </xf>
    <xf numFmtId="0" fontId="2" fillId="0" borderId="24"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15" xfId="0" applyFont="1" applyFill="1" applyBorder="1" applyAlignment="1">
      <alignment horizontal="center" vertical="center" wrapText="1"/>
    </xf>
    <xf numFmtId="49" fontId="11" fillId="0" borderId="2" xfId="0" applyNumberFormat="1" applyFont="1" applyFill="1" applyBorder="1" applyAlignment="1">
      <alignment horizontal="center" vertical="center" wrapText="1"/>
    </xf>
    <xf numFmtId="0" fontId="0" fillId="0" borderId="2" xfId="0" applyFill="1" applyBorder="1" applyAlignment="1">
      <alignment horizontal="center" vertical="center" wrapText="1"/>
    </xf>
    <xf numFmtId="0" fontId="0" fillId="0" borderId="2" xfId="0" applyFill="1" applyBorder="1" applyAlignment="1">
      <alignment wrapText="1"/>
    </xf>
    <xf numFmtId="0" fontId="0" fillId="0" borderId="2" xfId="0" applyFill="1" applyBorder="1" applyAlignment="1">
      <alignment horizontal="center"/>
    </xf>
    <xf numFmtId="0" fontId="0" fillId="0" borderId="2" xfId="0" applyFill="1" applyBorder="1" applyAlignment="1">
      <alignment horizontal="center" vertical="center"/>
    </xf>
    <xf numFmtId="49" fontId="11" fillId="0" borderId="2" xfId="0" applyNumberFormat="1" applyFont="1" applyBorder="1" applyAlignment="1">
      <alignment horizontal="center" vertical="center" wrapText="1"/>
    </xf>
    <xf numFmtId="0" fontId="0" fillId="0" borderId="2" xfId="0" applyBorder="1" applyAlignment="1">
      <alignment horizontal="center" vertical="center" wrapText="1"/>
    </xf>
    <xf numFmtId="0" fontId="0" fillId="0" borderId="2" xfId="0" applyBorder="1" applyAlignment="1">
      <alignment wrapText="1"/>
    </xf>
    <xf numFmtId="49" fontId="2" fillId="0" borderId="7" xfId="0" applyNumberFormat="1" applyFont="1" applyFill="1" applyBorder="1" applyAlignment="1">
      <alignment horizontal="center" vertical="center" wrapText="1"/>
    </xf>
    <xf numFmtId="49" fontId="2" fillId="0" borderId="4" xfId="0" applyNumberFormat="1" applyFont="1" applyFill="1" applyBorder="1" applyAlignment="1">
      <alignment horizontal="center" vertical="center" wrapText="1"/>
    </xf>
    <xf numFmtId="49" fontId="7" fillId="0" borderId="0" xfId="0" applyNumberFormat="1" applyFont="1" applyFill="1" applyAlignment="1">
      <alignment horizontal="left" vertical="center" wrapText="1"/>
    </xf>
    <xf numFmtId="0" fontId="8" fillId="0" borderId="0" xfId="0" applyFont="1" applyAlignment="1">
      <alignment horizontal="center"/>
    </xf>
    <xf numFmtId="0" fontId="6" fillId="0" borderId="0" xfId="0" applyFont="1" applyAlignment="1"/>
    <xf numFmtId="0" fontId="9" fillId="0" borderId="17" xfId="0" applyFont="1" applyBorder="1" applyAlignment="1">
      <alignment horizontal="center"/>
    </xf>
    <xf numFmtId="0" fontId="6" fillId="0" borderId="17" xfId="0" applyFont="1" applyBorder="1" applyAlignment="1"/>
    <xf numFmtId="49" fontId="11" fillId="0" borderId="6" xfId="0" applyNumberFormat="1" applyFont="1" applyBorder="1" applyAlignment="1">
      <alignment horizontal="center" vertical="center" wrapText="1"/>
    </xf>
    <xf numFmtId="49" fontId="11" fillId="0" borderId="14" xfId="0" applyNumberFormat="1" applyFont="1" applyBorder="1" applyAlignment="1">
      <alignment horizontal="center" vertical="center" wrapText="1"/>
    </xf>
    <xf numFmtId="49" fontId="11" fillId="0" borderId="15" xfId="0" applyNumberFormat="1" applyFont="1" applyBorder="1" applyAlignment="1">
      <alignment horizontal="center" vertical="center" wrapText="1"/>
    </xf>
    <xf numFmtId="49" fontId="11" fillId="0" borderId="5" xfId="0" applyNumberFormat="1" applyFont="1" applyBorder="1" applyAlignment="1">
      <alignment horizontal="center" vertical="center" wrapText="1"/>
    </xf>
    <xf numFmtId="0" fontId="9" fillId="0" borderId="2" xfId="0" applyFont="1" applyBorder="1" applyAlignment="1">
      <alignment horizontal="left" vertical="center"/>
    </xf>
    <xf numFmtId="0" fontId="6" fillId="0" borderId="2" xfId="0" applyFont="1" applyBorder="1" applyAlignment="1"/>
    <xf numFmtId="49" fontId="2" fillId="0" borderId="1" xfId="0" applyNumberFormat="1" applyFont="1" applyBorder="1" applyAlignment="1">
      <alignment horizontal="center" vertical="center" wrapText="1"/>
    </xf>
    <xf numFmtId="49" fontId="11" fillId="0" borderId="1" xfId="0" applyNumberFormat="1" applyFont="1" applyBorder="1" applyAlignment="1">
      <alignment horizontal="center" vertical="center" wrapText="1"/>
    </xf>
    <xf numFmtId="49" fontId="9" fillId="0" borderId="2" xfId="0" applyNumberFormat="1" applyFont="1" applyBorder="1" applyAlignment="1">
      <alignment horizontal="left" vertical="center"/>
    </xf>
    <xf numFmtId="0" fontId="10" fillId="0" borderId="2" xfId="1" applyFont="1" applyBorder="1" applyAlignment="1">
      <alignment horizontal="left"/>
    </xf>
    <xf numFmtId="0" fontId="9" fillId="0" borderId="2" xfId="0" applyFont="1" applyBorder="1" applyAlignment="1">
      <alignment horizontal="left"/>
    </xf>
    <xf numFmtId="49" fontId="11" fillId="0" borderId="5" xfId="0" applyNumberFormat="1" applyFont="1" applyBorder="1" applyAlignment="1">
      <alignment horizontal="center" vertical="center"/>
    </xf>
    <xf numFmtId="49" fontId="4" fillId="0" borderId="20" xfId="0" applyNumberFormat="1" applyFont="1" applyFill="1" applyBorder="1" applyAlignment="1" applyProtection="1">
      <alignment horizontal="center" vertical="center" wrapText="1"/>
    </xf>
    <xf numFmtId="49" fontId="4" fillId="0" borderId="21" xfId="0" applyNumberFormat="1" applyFont="1" applyFill="1" applyBorder="1" applyAlignment="1" applyProtection="1">
      <alignment horizontal="center" vertical="center" wrapText="1"/>
    </xf>
    <xf numFmtId="0" fontId="2" fillId="0" borderId="18" xfId="0" applyFont="1" applyFill="1" applyBorder="1" applyAlignment="1">
      <alignment horizontal="center" vertical="center" wrapText="1"/>
    </xf>
    <xf numFmtId="0" fontId="2" fillId="0" borderId="19" xfId="0" applyFont="1" applyFill="1" applyBorder="1" applyAlignment="1">
      <alignment horizontal="center" vertical="center" wrapText="1"/>
    </xf>
    <xf numFmtId="49" fontId="11" fillId="0" borderId="5" xfId="0" applyNumberFormat="1" applyFont="1" applyBorder="1" applyAlignment="1">
      <alignment horizontal="center" wrapText="1"/>
    </xf>
    <xf numFmtId="0" fontId="11" fillId="0" borderId="6" xfId="0" applyFont="1" applyBorder="1" applyAlignment="1">
      <alignment horizontal="center" vertical="center" wrapText="1"/>
    </xf>
    <xf numFmtId="0" fontId="11" fillId="0" borderId="14" xfId="0" applyFont="1" applyBorder="1" applyAlignment="1">
      <alignment horizontal="center" vertical="center" wrapText="1"/>
    </xf>
    <xf numFmtId="0" fontId="11" fillId="0" borderId="15" xfId="0" applyFont="1" applyBorder="1" applyAlignment="1">
      <alignment horizontal="center" vertical="center" wrapText="1"/>
    </xf>
    <xf numFmtId="49" fontId="2" fillId="0" borderId="16" xfId="0" applyNumberFormat="1" applyFont="1" applyBorder="1" applyAlignment="1">
      <alignment horizontal="center" vertical="center" wrapText="1"/>
    </xf>
    <xf numFmtId="0" fontId="5" fillId="0" borderId="2" xfId="0" applyFont="1" applyFill="1" applyBorder="1" applyAlignment="1">
      <alignment horizontal="center" vertical="center" wrapText="1"/>
    </xf>
    <xf numFmtId="0" fontId="2" fillId="0" borderId="7" xfId="0" applyFont="1" applyFill="1" applyBorder="1" applyAlignment="1">
      <alignment horizontal="center" vertical="center" wrapText="1"/>
    </xf>
    <xf numFmtId="164" fontId="2" fillId="0" borderId="7" xfId="2" applyFont="1" applyFill="1" applyBorder="1" applyAlignment="1">
      <alignment horizontal="center" vertical="center" wrapText="1"/>
    </xf>
    <xf numFmtId="0" fontId="2" fillId="0" borderId="4" xfId="0" applyFont="1" applyFill="1" applyBorder="1" applyAlignment="1">
      <alignment horizontal="center" vertical="center" wrapText="1"/>
    </xf>
    <xf numFmtId="49" fontId="2" fillId="0" borderId="7" xfId="0" applyNumberFormat="1" applyFont="1" applyBorder="1" applyAlignment="1"/>
    <xf numFmtId="0" fontId="0" fillId="0" borderId="4" xfId="0" applyBorder="1" applyAlignment="1"/>
    <xf numFmtId="17" fontId="2" fillId="0" borderId="7" xfId="0" applyNumberFormat="1" applyFont="1" applyFill="1" applyBorder="1" applyAlignment="1">
      <alignment horizontal="center" vertical="center" wrapText="1"/>
    </xf>
  </cellXfs>
  <cellStyles count="3">
    <cellStyle name="Гиперссылка" xfId="1" builtinId="8"/>
    <cellStyle name="Обычный" xfId="0" builtinId="0"/>
    <cellStyle name="Финансовый" xfId="2" builtinId="3"/>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3333"/>
      <rgbColor rgb="00666699"/>
      <rgbColor rgb="00969696"/>
      <rgbColor rgb="00003366"/>
      <rgbColor rgb="00339966"/>
      <rgbColor rgb="00003300"/>
      <rgbColor rgb="00333300"/>
      <rgbColor rgb="00993300"/>
      <rgbColor rgb="00993366"/>
      <rgbColor rgb="00333399"/>
      <rgbColor rgb="00313739"/>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zakup@tce.crimea.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92"/>
  <sheetViews>
    <sheetView tabSelected="1" topLeftCell="A189" zoomScaleNormal="100" workbookViewId="0">
      <selection activeCell="L191" sqref="L191"/>
    </sheetView>
  </sheetViews>
  <sheetFormatPr defaultColWidth="17.28515625" defaultRowHeight="11.25" x14ac:dyDescent="0.2"/>
  <cols>
    <col min="1" max="1" width="5.85546875" style="3" customWidth="1"/>
    <col min="2" max="2" width="9.42578125" style="3" customWidth="1"/>
    <col min="3" max="3" width="10.85546875" style="3" customWidth="1"/>
    <col min="4" max="4" width="7.5703125" style="3" customWidth="1"/>
    <col min="5" max="5" width="38.28515625" style="3" customWidth="1"/>
    <col min="6" max="6" width="18.140625" style="8" customWidth="1"/>
    <col min="7" max="7" width="6.5703125" style="6" customWidth="1"/>
    <col min="8" max="8" width="21.28515625" style="3" customWidth="1"/>
    <col min="9" max="9" width="28" style="3" customWidth="1"/>
    <col min="10" max="10" width="13.140625" style="3" customWidth="1"/>
    <col min="11" max="11" width="13.28515625" style="3" customWidth="1"/>
    <col min="12" max="12" width="20.140625" style="3" customWidth="1"/>
    <col min="13" max="13" width="10.42578125" style="3" customWidth="1"/>
    <col min="14" max="14" width="9.140625" style="3" customWidth="1"/>
    <col min="15" max="15" width="9.5703125" style="3" customWidth="1"/>
    <col min="16" max="16" width="29.28515625" style="3" customWidth="1"/>
    <col min="17" max="17" width="8.7109375" style="3" customWidth="1"/>
    <col min="18" max="18" width="10.28515625" style="3" customWidth="1"/>
    <col min="19" max="19" width="9.28515625" style="3" customWidth="1"/>
    <col min="20" max="20" width="13.85546875" style="3" customWidth="1"/>
    <col min="21" max="21" width="13.7109375" style="3" customWidth="1"/>
    <col min="22" max="22" width="9.7109375" style="3" customWidth="1"/>
    <col min="23" max="23" width="9.42578125" style="3" customWidth="1"/>
    <col min="24" max="24" width="12.5703125" style="3" customWidth="1"/>
    <col min="25" max="25" width="12.140625" style="3" customWidth="1"/>
    <col min="26" max="26" width="12.7109375" style="3" customWidth="1"/>
    <col min="27" max="16384" width="17.28515625" style="3"/>
  </cols>
  <sheetData>
    <row r="1" spans="1:26" s="1" customFormat="1" ht="57" customHeight="1" x14ac:dyDescent="0.25">
      <c r="F1" s="7"/>
      <c r="G1" s="2"/>
      <c r="H1" s="3"/>
      <c r="I1" s="3"/>
      <c r="V1" s="267" t="s">
        <v>721</v>
      </c>
      <c r="W1" s="267"/>
      <c r="X1" s="267"/>
      <c r="Y1" s="267"/>
      <c r="Z1" s="267"/>
    </row>
    <row r="2" spans="1:26" s="1" customFormat="1" ht="80.25" customHeight="1" x14ac:dyDescent="0.25">
      <c r="F2" s="7"/>
      <c r="G2" s="2"/>
      <c r="H2" s="3"/>
      <c r="I2" s="3"/>
      <c r="V2" s="267"/>
      <c r="W2" s="267"/>
      <c r="X2" s="267"/>
      <c r="Y2" s="267"/>
      <c r="Z2" s="267"/>
    </row>
    <row r="3" spans="1:26" s="4" customFormat="1" ht="15.75" x14ac:dyDescent="0.25">
      <c r="A3" s="268" t="s">
        <v>413</v>
      </c>
      <c r="B3" s="268"/>
      <c r="C3" s="268"/>
      <c r="D3" s="268"/>
      <c r="E3" s="268"/>
      <c r="F3" s="268"/>
      <c r="G3" s="268"/>
      <c r="H3" s="268"/>
      <c r="I3" s="268"/>
      <c r="J3" s="268"/>
      <c r="K3" s="268"/>
      <c r="L3" s="268"/>
      <c r="M3" s="268"/>
      <c r="N3" s="268"/>
      <c r="O3" s="268"/>
      <c r="P3" s="268"/>
      <c r="Q3" s="268"/>
      <c r="R3" s="268"/>
      <c r="S3" s="269"/>
      <c r="T3" s="269"/>
      <c r="U3" s="269"/>
      <c r="V3" s="269"/>
      <c r="W3" s="269"/>
      <c r="X3" s="269"/>
      <c r="Y3" s="269"/>
      <c r="Z3" s="269"/>
    </row>
    <row r="4" spans="1:26" s="4" customFormat="1" ht="15.75" x14ac:dyDescent="0.25">
      <c r="A4" s="270"/>
      <c r="B4" s="270"/>
      <c r="C4" s="270"/>
      <c r="D4" s="270"/>
      <c r="E4" s="270"/>
      <c r="F4" s="270"/>
      <c r="G4" s="270"/>
      <c r="H4" s="270"/>
      <c r="I4" s="270"/>
      <c r="J4" s="270"/>
      <c r="K4" s="270"/>
      <c r="L4" s="270"/>
      <c r="M4" s="270"/>
      <c r="N4" s="270"/>
      <c r="O4" s="270"/>
      <c r="P4" s="270"/>
      <c r="Q4" s="270"/>
      <c r="R4" s="270"/>
      <c r="S4" s="271"/>
      <c r="T4" s="271"/>
      <c r="U4" s="271"/>
      <c r="V4" s="271"/>
      <c r="W4" s="271"/>
      <c r="X4" s="271"/>
      <c r="Y4" s="271"/>
      <c r="Z4" s="271"/>
    </row>
    <row r="5" spans="1:26" s="4" customFormat="1" ht="15.75" x14ac:dyDescent="0.25">
      <c r="A5" s="276" t="s">
        <v>34</v>
      </c>
      <c r="B5" s="276"/>
      <c r="C5" s="276"/>
      <c r="D5" s="276"/>
      <c r="E5" s="276"/>
      <c r="F5" s="276" t="s">
        <v>35</v>
      </c>
      <c r="G5" s="276"/>
      <c r="H5" s="276"/>
      <c r="I5" s="276"/>
      <c r="J5" s="276"/>
      <c r="K5" s="276"/>
      <c r="L5" s="276"/>
      <c r="M5" s="276"/>
      <c r="N5" s="276"/>
      <c r="O5" s="276"/>
      <c r="P5" s="276"/>
      <c r="Q5" s="276"/>
      <c r="R5" s="276"/>
      <c r="S5" s="277"/>
      <c r="T5" s="277"/>
      <c r="U5" s="277"/>
      <c r="V5" s="277"/>
      <c r="W5" s="277"/>
      <c r="X5" s="277"/>
      <c r="Y5" s="277"/>
      <c r="Z5" s="277"/>
    </row>
    <row r="6" spans="1:26" s="4" customFormat="1" ht="15.75" x14ac:dyDescent="0.25">
      <c r="A6" s="276" t="s">
        <v>36</v>
      </c>
      <c r="B6" s="276"/>
      <c r="C6" s="276"/>
      <c r="D6" s="276"/>
      <c r="E6" s="276"/>
      <c r="F6" s="276" t="s">
        <v>37</v>
      </c>
      <c r="G6" s="276"/>
      <c r="H6" s="276"/>
      <c r="I6" s="276"/>
      <c r="J6" s="276"/>
      <c r="K6" s="276"/>
      <c r="L6" s="276"/>
      <c r="M6" s="276"/>
      <c r="N6" s="276"/>
      <c r="O6" s="276"/>
      <c r="P6" s="276"/>
      <c r="Q6" s="276"/>
      <c r="R6" s="276"/>
      <c r="S6" s="277"/>
      <c r="T6" s="277"/>
      <c r="U6" s="277"/>
      <c r="V6" s="277"/>
      <c r="W6" s="277"/>
      <c r="X6" s="277"/>
      <c r="Y6" s="277"/>
      <c r="Z6" s="277"/>
    </row>
    <row r="7" spans="1:26" s="4" customFormat="1" ht="15.75" x14ac:dyDescent="0.25">
      <c r="A7" s="276" t="s">
        <v>38</v>
      </c>
      <c r="B7" s="276"/>
      <c r="C7" s="276"/>
      <c r="D7" s="276"/>
      <c r="E7" s="276"/>
      <c r="F7" s="280" t="s">
        <v>64</v>
      </c>
      <c r="G7" s="280"/>
      <c r="H7" s="280"/>
      <c r="I7" s="280"/>
      <c r="J7" s="280"/>
      <c r="K7" s="280"/>
      <c r="L7" s="280"/>
      <c r="M7" s="280"/>
      <c r="N7" s="280"/>
      <c r="O7" s="280"/>
      <c r="P7" s="280"/>
      <c r="Q7" s="280"/>
      <c r="R7" s="280"/>
      <c r="S7" s="277"/>
      <c r="T7" s="277"/>
      <c r="U7" s="277"/>
      <c r="V7" s="277"/>
      <c r="W7" s="277"/>
      <c r="X7" s="277"/>
      <c r="Y7" s="277"/>
      <c r="Z7" s="277"/>
    </row>
    <row r="8" spans="1:26" s="4" customFormat="1" ht="15.75" x14ac:dyDescent="0.25">
      <c r="A8" s="276" t="s">
        <v>39</v>
      </c>
      <c r="B8" s="276"/>
      <c r="C8" s="276"/>
      <c r="D8" s="276"/>
      <c r="E8" s="276"/>
      <c r="F8" s="281" t="s">
        <v>71</v>
      </c>
      <c r="G8" s="282"/>
      <c r="H8" s="282"/>
      <c r="I8" s="282"/>
      <c r="J8" s="282"/>
      <c r="K8" s="282"/>
      <c r="L8" s="282"/>
      <c r="M8" s="282"/>
      <c r="N8" s="282"/>
      <c r="O8" s="282"/>
      <c r="P8" s="282"/>
      <c r="Q8" s="282"/>
      <c r="R8" s="282"/>
      <c r="S8" s="277"/>
      <c r="T8" s="277"/>
      <c r="U8" s="277"/>
      <c r="V8" s="277"/>
      <c r="W8" s="277"/>
      <c r="X8" s="277"/>
      <c r="Y8" s="277"/>
      <c r="Z8" s="277"/>
    </row>
    <row r="9" spans="1:26" s="4" customFormat="1" ht="15.75" x14ac:dyDescent="0.25">
      <c r="A9" s="276" t="s">
        <v>40</v>
      </c>
      <c r="B9" s="276"/>
      <c r="C9" s="276"/>
      <c r="D9" s="276"/>
      <c r="E9" s="276"/>
      <c r="F9" s="276">
        <v>9102028499</v>
      </c>
      <c r="G9" s="276"/>
      <c r="H9" s="276"/>
      <c r="I9" s="276"/>
      <c r="J9" s="276"/>
      <c r="K9" s="276"/>
      <c r="L9" s="276"/>
      <c r="M9" s="276"/>
      <c r="N9" s="276"/>
      <c r="O9" s="276"/>
      <c r="P9" s="276"/>
      <c r="Q9" s="276"/>
      <c r="R9" s="276"/>
      <c r="S9" s="277"/>
      <c r="T9" s="277"/>
      <c r="U9" s="277"/>
      <c r="V9" s="277"/>
      <c r="W9" s="277"/>
      <c r="X9" s="277"/>
      <c r="Y9" s="277"/>
      <c r="Z9" s="277"/>
    </row>
    <row r="10" spans="1:26" s="4" customFormat="1" ht="15.75" x14ac:dyDescent="0.25">
      <c r="A10" s="276" t="s">
        <v>41</v>
      </c>
      <c r="B10" s="276"/>
      <c r="C10" s="276"/>
      <c r="D10" s="276"/>
      <c r="E10" s="276"/>
      <c r="F10" s="276">
        <v>910201001</v>
      </c>
      <c r="G10" s="276"/>
      <c r="H10" s="276"/>
      <c r="I10" s="276"/>
      <c r="J10" s="276"/>
      <c r="K10" s="276"/>
      <c r="L10" s="276"/>
      <c r="M10" s="276"/>
      <c r="N10" s="276"/>
      <c r="O10" s="276"/>
      <c r="P10" s="276"/>
      <c r="Q10" s="276"/>
      <c r="R10" s="276"/>
      <c r="S10" s="277"/>
      <c r="T10" s="277"/>
      <c r="U10" s="277"/>
      <c r="V10" s="277"/>
      <c r="W10" s="277"/>
      <c r="X10" s="277"/>
      <c r="Y10" s="277"/>
      <c r="Z10" s="277"/>
    </row>
    <row r="11" spans="1:26" s="4" customFormat="1" ht="15.75" x14ac:dyDescent="0.25">
      <c r="A11" s="276" t="s">
        <v>42</v>
      </c>
      <c r="B11" s="276"/>
      <c r="C11" s="276"/>
      <c r="D11" s="276"/>
      <c r="E11" s="276"/>
      <c r="F11" s="276">
        <v>35000000000</v>
      </c>
      <c r="G11" s="276"/>
      <c r="H11" s="276"/>
      <c r="I11" s="276"/>
      <c r="J11" s="276"/>
      <c r="K11" s="276"/>
      <c r="L11" s="276"/>
      <c r="M11" s="276"/>
      <c r="N11" s="276"/>
      <c r="O11" s="276"/>
      <c r="P11" s="276"/>
      <c r="Q11" s="276"/>
      <c r="R11" s="276"/>
      <c r="S11" s="277"/>
      <c r="T11" s="277"/>
      <c r="U11" s="277"/>
      <c r="V11" s="277"/>
      <c r="W11" s="277"/>
      <c r="X11" s="277"/>
      <c r="Y11" s="277"/>
      <c r="Z11" s="277"/>
    </row>
    <row r="13" spans="1:26" ht="12.75" customHeight="1" x14ac:dyDescent="0.2">
      <c r="A13" s="275" t="s">
        <v>0</v>
      </c>
      <c r="B13" s="275" t="s">
        <v>1</v>
      </c>
      <c r="C13" s="275" t="s">
        <v>2</v>
      </c>
      <c r="D13" s="289" t="s">
        <v>130</v>
      </c>
      <c r="E13" s="283" t="s">
        <v>3</v>
      </c>
      <c r="F13" s="283"/>
      <c r="G13" s="283"/>
      <c r="H13" s="283"/>
      <c r="I13" s="283"/>
      <c r="J13" s="283"/>
      <c r="K13" s="283"/>
      <c r="L13" s="283"/>
      <c r="M13" s="283"/>
      <c r="N13" s="283"/>
      <c r="O13" s="283"/>
      <c r="P13" s="275" t="s">
        <v>4</v>
      </c>
      <c r="Q13" s="275" t="s">
        <v>5</v>
      </c>
      <c r="R13" s="275"/>
      <c r="S13" s="275"/>
      <c r="T13" s="275"/>
      <c r="U13" s="275"/>
      <c r="V13" s="275" t="s">
        <v>14</v>
      </c>
      <c r="W13" s="272" t="s">
        <v>15</v>
      </c>
      <c r="X13" s="272" t="s">
        <v>16</v>
      </c>
      <c r="Y13" s="272" t="s">
        <v>17</v>
      </c>
      <c r="Z13" s="272" t="s">
        <v>18</v>
      </c>
    </row>
    <row r="14" spans="1:26" ht="15" customHeight="1" x14ac:dyDescent="0.2">
      <c r="A14" s="275"/>
      <c r="B14" s="275"/>
      <c r="C14" s="275"/>
      <c r="D14" s="290"/>
      <c r="E14" s="275"/>
      <c r="F14" s="283"/>
      <c r="G14" s="283"/>
      <c r="H14" s="283"/>
      <c r="I14" s="283"/>
      <c r="J14" s="283"/>
      <c r="K14" s="283"/>
      <c r="L14" s="283"/>
      <c r="M14" s="283"/>
      <c r="N14" s="283"/>
      <c r="O14" s="283"/>
      <c r="P14" s="275"/>
      <c r="Q14" s="275"/>
      <c r="R14" s="275"/>
      <c r="S14" s="275"/>
      <c r="T14" s="275"/>
      <c r="U14" s="275"/>
      <c r="V14" s="275"/>
      <c r="W14" s="273"/>
      <c r="X14" s="273"/>
      <c r="Y14" s="273"/>
      <c r="Z14" s="273"/>
    </row>
    <row r="15" spans="1:26" ht="15" customHeight="1" x14ac:dyDescent="0.2">
      <c r="A15" s="275"/>
      <c r="B15" s="275"/>
      <c r="C15" s="275"/>
      <c r="D15" s="290"/>
      <c r="E15" s="283" t="s">
        <v>20</v>
      </c>
      <c r="F15" s="275" t="s">
        <v>21</v>
      </c>
      <c r="G15" s="275" t="s">
        <v>22</v>
      </c>
      <c r="H15" s="275"/>
      <c r="I15" s="275" t="s">
        <v>25</v>
      </c>
      <c r="J15" s="288" t="s">
        <v>28</v>
      </c>
      <c r="K15" s="288"/>
      <c r="L15" s="275" t="s">
        <v>141</v>
      </c>
      <c r="M15" s="272" t="s">
        <v>140</v>
      </c>
      <c r="N15" s="275" t="s">
        <v>6</v>
      </c>
      <c r="O15" s="275"/>
      <c r="P15" s="275"/>
      <c r="Q15" s="275"/>
      <c r="R15" s="275" t="s">
        <v>19</v>
      </c>
      <c r="S15" s="292" t="s">
        <v>61</v>
      </c>
      <c r="T15" s="292" t="s">
        <v>7</v>
      </c>
      <c r="U15" s="278" t="s">
        <v>8</v>
      </c>
      <c r="V15" s="275"/>
      <c r="W15" s="273"/>
      <c r="X15" s="273"/>
      <c r="Y15" s="273"/>
      <c r="Z15" s="273"/>
    </row>
    <row r="16" spans="1:26" ht="15" customHeight="1" x14ac:dyDescent="0.2">
      <c r="A16" s="275"/>
      <c r="B16" s="275"/>
      <c r="C16" s="275"/>
      <c r="D16" s="290"/>
      <c r="E16" s="275"/>
      <c r="F16" s="275"/>
      <c r="G16" s="275"/>
      <c r="H16" s="275"/>
      <c r="I16" s="275"/>
      <c r="J16" s="288"/>
      <c r="K16" s="288"/>
      <c r="L16" s="275"/>
      <c r="M16" s="273"/>
      <c r="N16" s="275"/>
      <c r="O16" s="275"/>
      <c r="P16" s="275"/>
      <c r="Q16" s="275"/>
      <c r="R16" s="275"/>
      <c r="S16" s="292"/>
      <c r="T16" s="292"/>
      <c r="U16" s="279"/>
      <c r="V16" s="275"/>
      <c r="W16" s="273"/>
      <c r="X16" s="273"/>
      <c r="Y16" s="273"/>
      <c r="Z16" s="273"/>
    </row>
    <row r="17" spans="1:26" ht="15" customHeight="1" x14ac:dyDescent="0.2">
      <c r="A17" s="275"/>
      <c r="B17" s="275"/>
      <c r="C17" s="275"/>
      <c r="D17" s="290"/>
      <c r="E17" s="275"/>
      <c r="F17" s="275"/>
      <c r="G17" s="275" t="s">
        <v>23</v>
      </c>
      <c r="H17" s="275" t="s">
        <v>24</v>
      </c>
      <c r="I17" s="275"/>
      <c r="J17" s="283" t="s">
        <v>27</v>
      </c>
      <c r="K17" s="283" t="s">
        <v>24</v>
      </c>
      <c r="L17" s="275"/>
      <c r="M17" s="273"/>
      <c r="N17" s="275" t="s">
        <v>88</v>
      </c>
      <c r="O17" s="275" t="s">
        <v>26</v>
      </c>
      <c r="P17" s="275"/>
      <c r="Q17" s="275"/>
      <c r="R17" s="275"/>
      <c r="S17" s="292"/>
      <c r="T17" s="292"/>
      <c r="U17" s="279"/>
      <c r="V17" s="275"/>
      <c r="W17" s="273"/>
      <c r="X17" s="273"/>
      <c r="Y17" s="273"/>
      <c r="Z17" s="273"/>
    </row>
    <row r="18" spans="1:26" ht="15" customHeight="1" x14ac:dyDescent="0.2">
      <c r="A18" s="275"/>
      <c r="B18" s="275"/>
      <c r="C18" s="275"/>
      <c r="D18" s="290"/>
      <c r="E18" s="275"/>
      <c r="F18" s="275"/>
      <c r="G18" s="275"/>
      <c r="H18" s="275"/>
      <c r="I18" s="275"/>
      <c r="J18" s="275"/>
      <c r="K18" s="275"/>
      <c r="L18" s="275"/>
      <c r="M18" s="273"/>
      <c r="N18" s="275"/>
      <c r="O18" s="275"/>
      <c r="P18" s="275"/>
      <c r="Q18" s="275"/>
      <c r="R18" s="275"/>
      <c r="S18" s="292"/>
      <c r="T18" s="292"/>
      <c r="U18" s="279"/>
      <c r="V18" s="275"/>
      <c r="W18" s="273"/>
      <c r="X18" s="273"/>
      <c r="Y18" s="273"/>
      <c r="Z18" s="273"/>
    </row>
    <row r="19" spans="1:26" ht="15" customHeight="1" x14ac:dyDescent="0.2">
      <c r="A19" s="275"/>
      <c r="B19" s="275"/>
      <c r="C19" s="275"/>
      <c r="D19" s="290"/>
      <c r="E19" s="275"/>
      <c r="F19" s="275"/>
      <c r="G19" s="275"/>
      <c r="H19" s="275"/>
      <c r="I19" s="275"/>
      <c r="J19" s="275"/>
      <c r="K19" s="275"/>
      <c r="L19" s="275"/>
      <c r="M19" s="273"/>
      <c r="N19" s="275"/>
      <c r="O19" s="275"/>
      <c r="P19" s="275"/>
      <c r="Q19" s="275"/>
      <c r="R19" s="275"/>
      <c r="S19" s="292"/>
      <c r="T19" s="292"/>
      <c r="U19" s="279"/>
      <c r="V19" s="275"/>
      <c r="W19" s="273"/>
      <c r="X19" s="273"/>
      <c r="Y19" s="273"/>
      <c r="Z19" s="273"/>
    </row>
    <row r="20" spans="1:26" ht="93" customHeight="1" x14ac:dyDescent="0.2">
      <c r="A20" s="275"/>
      <c r="B20" s="275"/>
      <c r="C20" s="275"/>
      <c r="D20" s="291"/>
      <c r="E20" s="275"/>
      <c r="F20" s="275"/>
      <c r="G20" s="275"/>
      <c r="H20" s="275"/>
      <c r="I20" s="275"/>
      <c r="J20" s="275"/>
      <c r="K20" s="275"/>
      <c r="L20" s="275"/>
      <c r="M20" s="274"/>
      <c r="N20" s="275"/>
      <c r="O20" s="275"/>
      <c r="P20" s="275"/>
      <c r="Q20" s="275"/>
      <c r="R20" s="275"/>
      <c r="S20" s="292"/>
      <c r="T20" s="292"/>
      <c r="U20" s="279"/>
      <c r="V20" s="275"/>
      <c r="W20" s="274"/>
      <c r="X20" s="274"/>
      <c r="Y20" s="274"/>
      <c r="Z20" s="274"/>
    </row>
    <row r="21" spans="1:26" ht="12.75" customHeight="1" x14ac:dyDescent="0.2">
      <c r="A21" s="5" t="s">
        <v>9</v>
      </c>
      <c r="B21" s="5">
        <v>2</v>
      </c>
      <c r="C21" s="5">
        <v>3</v>
      </c>
      <c r="D21" s="5" t="s">
        <v>43</v>
      </c>
      <c r="E21" s="5" t="s">
        <v>45</v>
      </c>
      <c r="F21" s="5" t="s">
        <v>46</v>
      </c>
      <c r="G21" s="5" t="s">
        <v>47</v>
      </c>
      <c r="H21" s="5" t="s">
        <v>48</v>
      </c>
      <c r="I21" s="5" t="s">
        <v>49</v>
      </c>
      <c r="J21" s="5" t="s">
        <v>50</v>
      </c>
      <c r="K21" s="5" t="s">
        <v>51</v>
      </c>
      <c r="L21" s="5" t="s">
        <v>52</v>
      </c>
      <c r="M21" s="5" t="s">
        <v>53</v>
      </c>
      <c r="N21" s="5" t="s">
        <v>55</v>
      </c>
      <c r="O21" s="5" t="s">
        <v>78</v>
      </c>
      <c r="P21" s="5" t="s">
        <v>82</v>
      </c>
      <c r="Q21" s="5" t="s">
        <v>83</v>
      </c>
      <c r="R21" s="5" t="s">
        <v>84</v>
      </c>
      <c r="S21" s="5" t="s">
        <v>10</v>
      </c>
      <c r="T21" s="5" t="s">
        <v>11</v>
      </c>
      <c r="U21" s="5" t="s">
        <v>12</v>
      </c>
      <c r="V21" s="5" t="s">
        <v>85</v>
      </c>
      <c r="W21" s="5" t="s">
        <v>86</v>
      </c>
      <c r="X21" s="5" t="s">
        <v>13</v>
      </c>
      <c r="Y21" s="5" t="s">
        <v>87</v>
      </c>
      <c r="Z21" s="5" t="s">
        <v>81</v>
      </c>
    </row>
    <row r="22" spans="1:26" s="22" customFormat="1" ht="67.5" x14ac:dyDescent="0.2">
      <c r="A22" s="10" t="s">
        <v>9</v>
      </c>
      <c r="B22" s="66" t="s">
        <v>185</v>
      </c>
      <c r="C22" s="15" t="s">
        <v>111</v>
      </c>
      <c r="D22" s="15" t="s">
        <v>134</v>
      </c>
      <c r="E22" s="15" t="s">
        <v>186</v>
      </c>
      <c r="F22" s="10" t="s">
        <v>175</v>
      </c>
      <c r="G22" s="10" t="s">
        <v>160</v>
      </c>
      <c r="H22" s="15" t="s">
        <v>103</v>
      </c>
      <c r="I22" s="15" t="s">
        <v>187</v>
      </c>
      <c r="J22" s="10" t="s">
        <v>31</v>
      </c>
      <c r="K22" s="10" t="s">
        <v>56</v>
      </c>
      <c r="L22" s="17" t="s">
        <v>380</v>
      </c>
      <c r="M22" s="15" t="s">
        <v>142</v>
      </c>
      <c r="N22" s="15">
        <v>2.2021999999999999</v>
      </c>
      <c r="O22" s="15">
        <v>1.2022999999999999</v>
      </c>
      <c r="P22" s="40" t="s">
        <v>57</v>
      </c>
      <c r="Q22" s="15" t="s">
        <v>77</v>
      </c>
      <c r="R22" s="12" t="s">
        <v>32</v>
      </c>
      <c r="S22" s="15" t="s">
        <v>77</v>
      </c>
      <c r="T22" s="12" t="s">
        <v>60</v>
      </c>
      <c r="U22" s="12" t="s">
        <v>33</v>
      </c>
      <c r="V22" s="20" t="s">
        <v>80</v>
      </c>
      <c r="W22" s="21"/>
      <c r="X22" s="21"/>
      <c r="Y22" s="21"/>
      <c r="Z22" s="21"/>
    </row>
    <row r="23" spans="1:26" s="22" customFormat="1" ht="105" customHeight="1" x14ac:dyDescent="0.2">
      <c r="A23" s="9">
        <v>2</v>
      </c>
      <c r="B23" s="15" t="s">
        <v>337</v>
      </c>
      <c r="C23" s="15" t="s">
        <v>336</v>
      </c>
      <c r="D23" s="9" t="s">
        <v>133</v>
      </c>
      <c r="E23" s="9" t="s">
        <v>188</v>
      </c>
      <c r="F23" s="10" t="s">
        <v>175</v>
      </c>
      <c r="G23" s="15" t="s">
        <v>335</v>
      </c>
      <c r="H23" s="15" t="s">
        <v>334</v>
      </c>
      <c r="I23" s="9" t="s">
        <v>189</v>
      </c>
      <c r="J23" s="10" t="s">
        <v>31</v>
      </c>
      <c r="K23" s="10" t="s">
        <v>56</v>
      </c>
      <c r="L23" s="9" t="s">
        <v>381</v>
      </c>
      <c r="M23" s="9" t="s">
        <v>142</v>
      </c>
      <c r="N23" s="9">
        <v>2.2021999999999999</v>
      </c>
      <c r="O23" s="67">
        <v>44957</v>
      </c>
      <c r="P23" s="24" t="s">
        <v>57</v>
      </c>
      <c r="Q23" s="40" t="s">
        <v>77</v>
      </c>
      <c r="R23" s="12" t="s">
        <v>32</v>
      </c>
      <c r="S23" s="15" t="s">
        <v>77</v>
      </c>
      <c r="T23" s="12" t="s">
        <v>77</v>
      </c>
      <c r="U23" s="12" t="s">
        <v>33</v>
      </c>
      <c r="V23" s="214" t="s">
        <v>80</v>
      </c>
      <c r="W23" s="21"/>
      <c r="X23" s="21"/>
      <c r="Y23" s="21"/>
      <c r="Z23" s="21"/>
    </row>
    <row r="24" spans="1:26" s="22" customFormat="1" ht="84" customHeight="1" x14ac:dyDescent="0.2">
      <c r="A24" s="15">
        <v>3</v>
      </c>
      <c r="B24" s="17" t="s">
        <v>261</v>
      </c>
      <c r="C24" s="15" t="s">
        <v>262</v>
      </c>
      <c r="D24" s="15" t="s">
        <v>136</v>
      </c>
      <c r="E24" s="15" t="s">
        <v>263</v>
      </c>
      <c r="F24" s="10" t="s">
        <v>93</v>
      </c>
      <c r="G24" s="18"/>
      <c r="H24" s="15"/>
      <c r="I24" s="15" t="s">
        <v>264</v>
      </c>
      <c r="J24" s="10" t="s">
        <v>31</v>
      </c>
      <c r="K24" s="10" t="s">
        <v>56</v>
      </c>
      <c r="L24" s="34" t="s">
        <v>355</v>
      </c>
      <c r="M24" s="15" t="s">
        <v>142</v>
      </c>
      <c r="N24" s="15">
        <v>10.202199999999999</v>
      </c>
      <c r="O24" s="15">
        <v>1.2022999999999999</v>
      </c>
      <c r="P24" s="15" t="s">
        <v>118</v>
      </c>
      <c r="Q24" s="15" t="s">
        <v>60</v>
      </c>
      <c r="R24" s="12" t="s">
        <v>32</v>
      </c>
      <c r="S24" s="15" t="s">
        <v>77</v>
      </c>
      <c r="T24" s="12" t="s">
        <v>77</v>
      </c>
      <c r="U24" s="12" t="s">
        <v>33</v>
      </c>
      <c r="V24" s="214" t="s">
        <v>80</v>
      </c>
      <c r="W24" s="21"/>
      <c r="X24" s="21"/>
      <c r="Y24" s="21"/>
      <c r="Z24" s="21"/>
    </row>
    <row r="25" spans="1:26" s="22" customFormat="1" ht="67.5" x14ac:dyDescent="0.2">
      <c r="A25" s="68" t="s">
        <v>43</v>
      </c>
      <c r="B25" s="25">
        <v>62.03</v>
      </c>
      <c r="C25" s="25" t="s">
        <v>98</v>
      </c>
      <c r="D25" s="24" t="s">
        <v>133</v>
      </c>
      <c r="E25" s="24" t="s">
        <v>190</v>
      </c>
      <c r="F25" s="10" t="s">
        <v>175</v>
      </c>
      <c r="G25" s="15">
        <v>362</v>
      </c>
      <c r="H25" s="24" t="s">
        <v>99</v>
      </c>
      <c r="I25" s="24">
        <v>10</v>
      </c>
      <c r="J25" s="10" t="s">
        <v>31</v>
      </c>
      <c r="K25" s="10" t="s">
        <v>56</v>
      </c>
      <c r="L25" s="25" t="s">
        <v>382</v>
      </c>
      <c r="M25" s="24" t="s">
        <v>142</v>
      </c>
      <c r="N25" s="24">
        <v>3.2021999999999999</v>
      </c>
      <c r="O25" s="24">
        <v>1.2022999999999999</v>
      </c>
      <c r="P25" s="24" t="s">
        <v>191</v>
      </c>
      <c r="Q25" s="64" t="s">
        <v>77</v>
      </c>
      <c r="R25" s="12" t="s">
        <v>32</v>
      </c>
      <c r="S25" s="15" t="s">
        <v>77</v>
      </c>
      <c r="T25" s="12" t="s">
        <v>77</v>
      </c>
      <c r="U25" s="12" t="s">
        <v>33</v>
      </c>
      <c r="V25" s="214" t="s">
        <v>80</v>
      </c>
      <c r="W25" s="21"/>
      <c r="X25" s="21"/>
      <c r="Y25" s="21"/>
      <c r="Z25" s="21"/>
    </row>
    <row r="26" spans="1:26" s="22" customFormat="1" ht="78" customHeight="1" x14ac:dyDescent="0.2">
      <c r="A26" s="15">
        <v>5</v>
      </c>
      <c r="B26" s="15" t="str">
        <f>"08.39"</f>
        <v>08.39</v>
      </c>
      <c r="C26" s="15" t="s">
        <v>267</v>
      </c>
      <c r="D26" s="15" t="s">
        <v>132</v>
      </c>
      <c r="E26" s="15" t="s">
        <v>266</v>
      </c>
      <c r="F26" s="10" t="s">
        <v>93</v>
      </c>
      <c r="G26" s="68" t="s">
        <v>158</v>
      </c>
      <c r="H26" s="15" t="s">
        <v>184</v>
      </c>
      <c r="I26" s="15">
        <v>378</v>
      </c>
      <c r="J26" s="10" t="s">
        <v>31</v>
      </c>
      <c r="K26" s="10" t="s">
        <v>56</v>
      </c>
      <c r="L26" s="34" t="s">
        <v>265</v>
      </c>
      <c r="M26" s="15" t="s">
        <v>142</v>
      </c>
      <c r="N26" s="15">
        <v>10.202199999999999</v>
      </c>
      <c r="O26" s="15">
        <v>1.2022999999999999</v>
      </c>
      <c r="P26" s="15" t="s">
        <v>148</v>
      </c>
      <c r="Q26" s="15" t="s">
        <v>60</v>
      </c>
      <c r="R26" s="12" t="s">
        <v>32</v>
      </c>
      <c r="S26" s="15" t="s">
        <v>60</v>
      </c>
      <c r="T26" s="15" t="s">
        <v>77</v>
      </c>
      <c r="U26" s="15" t="s">
        <v>33</v>
      </c>
      <c r="V26" s="214" t="s">
        <v>80</v>
      </c>
      <c r="W26" s="21"/>
      <c r="X26" s="21"/>
      <c r="Y26" s="21"/>
      <c r="Z26" s="21"/>
    </row>
    <row r="27" spans="1:26" s="22" customFormat="1" ht="87" customHeight="1" x14ac:dyDescent="0.2">
      <c r="A27" s="15">
        <v>6</v>
      </c>
      <c r="B27" s="15" t="s">
        <v>229</v>
      </c>
      <c r="C27" s="15" t="s">
        <v>230</v>
      </c>
      <c r="D27" s="15" t="s">
        <v>133</v>
      </c>
      <c r="E27" s="15" t="s">
        <v>268</v>
      </c>
      <c r="F27" s="10" t="s">
        <v>175</v>
      </c>
      <c r="G27" s="68" t="s">
        <v>162</v>
      </c>
      <c r="H27" s="15" t="s">
        <v>76</v>
      </c>
      <c r="I27" s="15">
        <v>429</v>
      </c>
      <c r="J27" s="10" t="s">
        <v>31</v>
      </c>
      <c r="K27" s="10" t="s">
        <v>56</v>
      </c>
      <c r="L27" s="34" t="s">
        <v>269</v>
      </c>
      <c r="M27" s="15" t="s">
        <v>142</v>
      </c>
      <c r="N27" s="15">
        <v>10.202199999999999</v>
      </c>
      <c r="O27" s="15">
        <v>1.2022999999999999</v>
      </c>
      <c r="P27" s="15" t="s">
        <v>57</v>
      </c>
      <c r="Q27" s="15" t="s">
        <v>77</v>
      </c>
      <c r="R27" s="12" t="s">
        <v>32</v>
      </c>
      <c r="S27" s="15" t="s">
        <v>77</v>
      </c>
      <c r="T27" s="15" t="s">
        <v>60</v>
      </c>
      <c r="U27" s="15">
        <v>0</v>
      </c>
      <c r="V27" s="214" t="s">
        <v>80</v>
      </c>
      <c r="W27" s="21"/>
      <c r="X27" s="21"/>
      <c r="Y27" s="21"/>
      <c r="Z27" s="21"/>
    </row>
    <row r="28" spans="1:26" s="22" customFormat="1" ht="89.25" customHeight="1" x14ac:dyDescent="0.2">
      <c r="A28" s="15">
        <v>7</v>
      </c>
      <c r="B28" s="47" t="s">
        <v>59</v>
      </c>
      <c r="C28" s="47" t="s">
        <v>70</v>
      </c>
      <c r="D28" s="47" t="s">
        <v>132</v>
      </c>
      <c r="E28" s="47" t="s">
        <v>79</v>
      </c>
      <c r="F28" s="10" t="s">
        <v>93</v>
      </c>
      <c r="G28" s="68" t="s">
        <v>164</v>
      </c>
      <c r="H28" s="15" t="s">
        <v>192</v>
      </c>
      <c r="I28" s="15">
        <v>196384</v>
      </c>
      <c r="J28" s="10" t="s">
        <v>31</v>
      </c>
      <c r="K28" s="10" t="s">
        <v>56</v>
      </c>
      <c r="L28" s="34" t="s">
        <v>270</v>
      </c>
      <c r="M28" s="15" t="s">
        <v>142</v>
      </c>
      <c r="N28" s="15">
        <v>10.202199999999999</v>
      </c>
      <c r="O28" s="15">
        <v>6.2023000000000001</v>
      </c>
      <c r="P28" s="15" t="s">
        <v>118</v>
      </c>
      <c r="Q28" s="15" t="s">
        <v>60</v>
      </c>
      <c r="R28" s="12" t="s">
        <v>32</v>
      </c>
      <c r="S28" s="15" t="s">
        <v>77</v>
      </c>
      <c r="T28" s="15" t="s">
        <v>77</v>
      </c>
      <c r="U28" s="15">
        <v>0</v>
      </c>
      <c r="V28" s="214" t="s">
        <v>80</v>
      </c>
      <c r="W28" s="21"/>
      <c r="X28" s="21"/>
      <c r="Y28" s="21"/>
      <c r="Z28" s="21"/>
    </row>
    <row r="29" spans="1:26" s="22" customFormat="1" ht="67.5" x14ac:dyDescent="0.2">
      <c r="A29" s="15">
        <v>8</v>
      </c>
      <c r="B29" s="17" t="s">
        <v>102</v>
      </c>
      <c r="C29" s="15" t="s">
        <v>111</v>
      </c>
      <c r="D29" s="15" t="s">
        <v>133</v>
      </c>
      <c r="E29" s="15" t="s">
        <v>193</v>
      </c>
      <c r="F29" s="10" t="s">
        <v>175</v>
      </c>
      <c r="G29" s="18" t="s">
        <v>160</v>
      </c>
      <c r="H29" s="15" t="s">
        <v>103</v>
      </c>
      <c r="I29" s="15" t="s">
        <v>194</v>
      </c>
      <c r="J29" s="10" t="s">
        <v>31</v>
      </c>
      <c r="K29" s="10" t="s">
        <v>56</v>
      </c>
      <c r="L29" s="17" t="s">
        <v>346</v>
      </c>
      <c r="M29" s="15" t="s">
        <v>142</v>
      </c>
      <c r="N29" s="15" t="s">
        <v>152</v>
      </c>
      <c r="O29" s="15">
        <v>1.2022999999999999</v>
      </c>
      <c r="P29" s="15" t="s">
        <v>191</v>
      </c>
      <c r="Q29" s="19" t="s">
        <v>77</v>
      </c>
      <c r="R29" s="12" t="s">
        <v>32</v>
      </c>
      <c r="S29" s="15" t="s">
        <v>77</v>
      </c>
      <c r="T29" s="12" t="s">
        <v>60</v>
      </c>
      <c r="U29" s="12" t="s">
        <v>33</v>
      </c>
      <c r="V29" s="214" t="s">
        <v>80</v>
      </c>
      <c r="W29" s="21"/>
      <c r="X29" s="21"/>
      <c r="Y29" s="21"/>
      <c r="Z29" s="21"/>
    </row>
    <row r="30" spans="1:26" s="22" customFormat="1" ht="67.5" x14ac:dyDescent="0.2">
      <c r="A30" s="15">
        <v>9</v>
      </c>
      <c r="B30" s="17">
        <v>58.29</v>
      </c>
      <c r="C30" s="15" t="s">
        <v>195</v>
      </c>
      <c r="D30" s="15" t="s">
        <v>133</v>
      </c>
      <c r="E30" s="15" t="s">
        <v>196</v>
      </c>
      <c r="F30" s="10" t="s">
        <v>93</v>
      </c>
      <c r="G30" s="18" t="s">
        <v>159</v>
      </c>
      <c r="H30" s="15" t="s">
        <v>54</v>
      </c>
      <c r="I30" s="15">
        <v>10</v>
      </c>
      <c r="J30" s="10" t="s">
        <v>31</v>
      </c>
      <c r="K30" s="10" t="s">
        <v>56</v>
      </c>
      <c r="L30" s="17" t="s">
        <v>347</v>
      </c>
      <c r="M30" s="15" t="s">
        <v>142</v>
      </c>
      <c r="N30" s="15" t="s">
        <v>152</v>
      </c>
      <c r="O30" s="15">
        <v>5.2023000000000001</v>
      </c>
      <c r="P30" s="15" t="s">
        <v>148</v>
      </c>
      <c r="Q30" s="23" t="s">
        <v>60</v>
      </c>
      <c r="R30" s="12" t="s">
        <v>32</v>
      </c>
      <c r="S30" s="15" t="s">
        <v>60</v>
      </c>
      <c r="T30" s="12" t="s">
        <v>77</v>
      </c>
      <c r="U30" s="12" t="s">
        <v>33</v>
      </c>
      <c r="V30" s="214" t="s">
        <v>80</v>
      </c>
      <c r="W30" s="21"/>
      <c r="X30" s="21"/>
      <c r="Y30" s="21"/>
      <c r="Z30" s="21"/>
    </row>
    <row r="31" spans="1:26" s="22" customFormat="1" ht="78.75" customHeight="1" x14ac:dyDescent="0.2">
      <c r="A31" s="24">
        <v>10</v>
      </c>
      <c r="B31" s="25">
        <v>61.2</v>
      </c>
      <c r="C31" s="24" t="s">
        <v>197</v>
      </c>
      <c r="D31" s="24" t="s">
        <v>133</v>
      </c>
      <c r="E31" s="24" t="s">
        <v>198</v>
      </c>
      <c r="F31" s="10" t="s">
        <v>93</v>
      </c>
      <c r="G31" s="18" t="s">
        <v>159</v>
      </c>
      <c r="H31" s="24" t="s">
        <v>199</v>
      </c>
      <c r="I31" s="24">
        <v>1</v>
      </c>
      <c r="J31" s="10" t="s">
        <v>31</v>
      </c>
      <c r="K31" s="10" t="s">
        <v>56</v>
      </c>
      <c r="L31" s="25" t="s">
        <v>348</v>
      </c>
      <c r="M31" s="24" t="s">
        <v>142</v>
      </c>
      <c r="N31" s="24" t="s">
        <v>152</v>
      </c>
      <c r="O31" s="26">
        <v>1.2022999999999999</v>
      </c>
      <c r="P31" s="26" t="s">
        <v>118</v>
      </c>
      <c r="Q31" s="19" t="s">
        <v>60</v>
      </c>
      <c r="R31" s="12" t="s">
        <v>32</v>
      </c>
      <c r="S31" s="15" t="s">
        <v>77</v>
      </c>
      <c r="T31" s="12" t="s">
        <v>60</v>
      </c>
      <c r="U31" s="12" t="s">
        <v>33</v>
      </c>
      <c r="V31" s="214" t="s">
        <v>80</v>
      </c>
      <c r="W31" s="21"/>
      <c r="X31" s="21"/>
      <c r="Y31" s="21"/>
      <c r="Z31" s="21"/>
    </row>
    <row r="32" spans="1:26" s="22" customFormat="1" ht="67.5" x14ac:dyDescent="0.2">
      <c r="A32" s="52">
        <v>11</v>
      </c>
      <c r="B32" s="17" t="str">
        <f>"05.10"</f>
        <v>05.10</v>
      </c>
      <c r="C32" s="52" t="s">
        <v>182</v>
      </c>
      <c r="D32" s="52" t="s">
        <v>132</v>
      </c>
      <c r="E32" s="52" t="s">
        <v>183</v>
      </c>
      <c r="F32" s="53" t="s">
        <v>93</v>
      </c>
      <c r="G32" s="52">
        <v>168</v>
      </c>
      <c r="H32" s="52" t="s">
        <v>184</v>
      </c>
      <c r="I32" s="52">
        <v>169</v>
      </c>
      <c r="J32" s="53" t="s">
        <v>31</v>
      </c>
      <c r="K32" s="53" t="s">
        <v>56</v>
      </c>
      <c r="L32" s="54" t="s">
        <v>271</v>
      </c>
      <c r="M32" s="52" t="s">
        <v>142</v>
      </c>
      <c r="N32" s="52">
        <v>11.202199999999999</v>
      </c>
      <c r="O32" s="52">
        <v>6.2023000000000001</v>
      </c>
      <c r="P32" s="52" t="s">
        <v>148</v>
      </c>
      <c r="Q32" s="52" t="s">
        <v>60</v>
      </c>
      <c r="R32" s="55" t="s">
        <v>32</v>
      </c>
      <c r="S32" s="52" t="s">
        <v>60</v>
      </c>
      <c r="T32" s="55" t="s">
        <v>60</v>
      </c>
      <c r="U32" s="55" t="s">
        <v>33</v>
      </c>
      <c r="V32" s="214" t="s">
        <v>80</v>
      </c>
      <c r="W32" s="21"/>
      <c r="X32" s="21"/>
      <c r="Y32" s="21"/>
      <c r="Z32" s="21"/>
    </row>
    <row r="33" spans="1:26" s="14" customFormat="1" ht="67.5" x14ac:dyDescent="0.2">
      <c r="A33" s="27">
        <v>12</v>
      </c>
      <c r="B33" s="28">
        <v>38.21</v>
      </c>
      <c r="C33" s="28" t="s">
        <v>230</v>
      </c>
      <c r="D33" s="28" t="s">
        <v>133</v>
      </c>
      <c r="E33" s="28" t="s">
        <v>232</v>
      </c>
      <c r="F33" s="29" t="s">
        <v>157</v>
      </c>
      <c r="G33" s="29" t="s">
        <v>162</v>
      </c>
      <c r="H33" s="28" t="s">
        <v>76</v>
      </c>
      <c r="I33" s="28">
        <v>373</v>
      </c>
      <c r="J33" s="29" t="s">
        <v>31</v>
      </c>
      <c r="K33" s="29" t="s">
        <v>56</v>
      </c>
      <c r="L33" s="30" t="s">
        <v>272</v>
      </c>
      <c r="M33" s="28" t="s">
        <v>142</v>
      </c>
      <c r="N33" s="27">
        <v>11.202199999999999</v>
      </c>
      <c r="O33" s="28">
        <v>1.2022999999999999</v>
      </c>
      <c r="P33" s="28" t="s">
        <v>57</v>
      </c>
      <c r="Q33" s="28" t="s">
        <v>77</v>
      </c>
      <c r="R33" s="20" t="s">
        <v>32</v>
      </c>
      <c r="S33" s="28" t="s">
        <v>77</v>
      </c>
      <c r="T33" s="20" t="s">
        <v>60</v>
      </c>
      <c r="U33" s="20" t="s">
        <v>33</v>
      </c>
      <c r="V33" s="214" t="s">
        <v>80</v>
      </c>
      <c r="W33" s="31"/>
      <c r="X33" s="31"/>
      <c r="Y33" s="31"/>
      <c r="Z33" s="31"/>
    </row>
    <row r="34" spans="1:26" s="22" customFormat="1" ht="56.25" x14ac:dyDescent="0.2">
      <c r="A34" s="27">
        <v>13</v>
      </c>
      <c r="B34" s="32" t="str">
        <f>"14.12"</f>
        <v>14.12</v>
      </c>
      <c r="C34" s="28" t="s">
        <v>273</v>
      </c>
      <c r="D34" s="28" t="s">
        <v>132</v>
      </c>
      <c r="E34" s="28" t="s">
        <v>274</v>
      </c>
      <c r="F34" s="29" t="s">
        <v>93</v>
      </c>
      <c r="G34" s="29" t="s">
        <v>275</v>
      </c>
      <c r="H34" s="28" t="s">
        <v>94</v>
      </c>
      <c r="I34" s="28" t="s">
        <v>276</v>
      </c>
      <c r="J34" s="29" t="s">
        <v>31</v>
      </c>
      <c r="K34" s="29" t="s">
        <v>56</v>
      </c>
      <c r="L34" s="30" t="s">
        <v>356</v>
      </c>
      <c r="M34" s="28" t="s">
        <v>142</v>
      </c>
      <c r="N34" s="27">
        <v>11.202199999999999</v>
      </c>
      <c r="O34" s="33" t="str">
        <f>"02.2023"</f>
        <v>02.2023</v>
      </c>
      <c r="P34" s="28" t="s">
        <v>63</v>
      </c>
      <c r="Q34" s="28" t="s">
        <v>60</v>
      </c>
      <c r="R34" s="20" t="s">
        <v>32</v>
      </c>
      <c r="S34" s="28" t="s">
        <v>77</v>
      </c>
      <c r="T34" s="20" t="s">
        <v>77</v>
      </c>
      <c r="U34" s="20" t="s">
        <v>33</v>
      </c>
      <c r="V34" s="214" t="s">
        <v>80</v>
      </c>
      <c r="W34" s="31"/>
      <c r="X34" s="31"/>
      <c r="Y34" s="31"/>
      <c r="Z34" s="31"/>
    </row>
    <row r="35" spans="1:26" s="22" customFormat="1" ht="56.25" x14ac:dyDescent="0.2">
      <c r="A35" s="15">
        <v>14</v>
      </c>
      <c r="B35" s="15" t="s">
        <v>59</v>
      </c>
      <c r="C35" s="15" t="s">
        <v>90</v>
      </c>
      <c r="D35" s="15" t="s">
        <v>132</v>
      </c>
      <c r="E35" s="15" t="s">
        <v>89</v>
      </c>
      <c r="F35" s="10" t="s">
        <v>93</v>
      </c>
      <c r="G35" s="10" t="s">
        <v>158</v>
      </c>
      <c r="H35" s="15" t="s">
        <v>277</v>
      </c>
      <c r="I35" s="15">
        <v>3780</v>
      </c>
      <c r="J35" s="10" t="s">
        <v>31</v>
      </c>
      <c r="K35" s="10" t="s">
        <v>56</v>
      </c>
      <c r="L35" s="34" t="s">
        <v>357</v>
      </c>
      <c r="M35" s="15" t="s">
        <v>142</v>
      </c>
      <c r="N35" s="15">
        <v>11.202199999999999</v>
      </c>
      <c r="O35" s="15">
        <v>6.2023000000000001</v>
      </c>
      <c r="P35" s="15" t="s">
        <v>63</v>
      </c>
      <c r="Q35" s="15" t="s">
        <v>60</v>
      </c>
      <c r="R35" s="12" t="s">
        <v>32</v>
      </c>
      <c r="S35" s="15" t="s">
        <v>77</v>
      </c>
      <c r="T35" s="12" t="s">
        <v>60</v>
      </c>
      <c r="U35" s="12" t="s">
        <v>33</v>
      </c>
      <c r="V35" s="214" t="s">
        <v>80</v>
      </c>
      <c r="W35" s="13"/>
      <c r="X35" s="13"/>
      <c r="Y35" s="13"/>
      <c r="Z35" s="13"/>
    </row>
    <row r="36" spans="1:26" s="22" customFormat="1" ht="93" customHeight="1" x14ac:dyDescent="0.2">
      <c r="A36" s="15">
        <v>15</v>
      </c>
      <c r="B36" s="35" t="s">
        <v>254</v>
      </c>
      <c r="C36" s="15" t="s">
        <v>255</v>
      </c>
      <c r="D36" s="15" t="s">
        <v>256</v>
      </c>
      <c r="E36" s="15" t="s">
        <v>257</v>
      </c>
      <c r="F36" s="15" t="s">
        <v>93</v>
      </c>
      <c r="G36" s="15" t="s">
        <v>250</v>
      </c>
      <c r="H36" s="15" t="s">
        <v>258</v>
      </c>
      <c r="I36" s="15" t="s">
        <v>259</v>
      </c>
      <c r="J36" s="10" t="s">
        <v>31</v>
      </c>
      <c r="K36" s="10" t="s">
        <v>56</v>
      </c>
      <c r="L36" s="34" t="s">
        <v>358</v>
      </c>
      <c r="M36" s="15" t="s">
        <v>142</v>
      </c>
      <c r="N36" s="15">
        <v>11.202199999999999</v>
      </c>
      <c r="O36" s="36" t="str">
        <f>"04.2023"</f>
        <v>04.2023</v>
      </c>
      <c r="P36" s="15" t="s">
        <v>148</v>
      </c>
      <c r="Q36" s="15" t="s">
        <v>60</v>
      </c>
      <c r="R36" s="12" t="s">
        <v>32</v>
      </c>
      <c r="S36" s="15" t="s">
        <v>60</v>
      </c>
      <c r="T36" s="15" t="s">
        <v>77</v>
      </c>
      <c r="U36" s="15">
        <v>0</v>
      </c>
      <c r="V36" s="214" t="s">
        <v>80</v>
      </c>
      <c r="W36" s="15"/>
      <c r="X36" s="15"/>
      <c r="Y36" s="15"/>
      <c r="Z36" s="15"/>
    </row>
    <row r="37" spans="1:26" s="22" customFormat="1" ht="90" x14ac:dyDescent="0.2">
      <c r="A37" s="15">
        <v>16</v>
      </c>
      <c r="B37" s="32" t="s">
        <v>280</v>
      </c>
      <c r="C37" s="28" t="s">
        <v>279</v>
      </c>
      <c r="D37" s="15" t="s">
        <v>284</v>
      </c>
      <c r="E37" s="28" t="s">
        <v>278</v>
      </c>
      <c r="F37" s="29" t="s">
        <v>93</v>
      </c>
      <c r="G37" s="29" t="s">
        <v>282</v>
      </c>
      <c r="H37" s="28" t="s">
        <v>281</v>
      </c>
      <c r="I37" s="28" t="s">
        <v>283</v>
      </c>
      <c r="J37" s="29" t="s">
        <v>31</v>
      </c>
      <c r="K37" s="29" t="s">
        <v>56</v>
      </c>
      <c r="L37" s="30" t="s">
        <v>359</v>
      </c>
      <c r="M37" s="28" t="s">
        <v>142</v>
      </c>
      <c r="N37" s="15">
        <v>11.202199999999999</v>
      </c>
      <c r="O37" s="33" t="str">
        <f>"05.2023"</f>
        <v>05.2023</v>
      </c>
      <c r="P37" s="28" t="s">
        <v>63</v>
      </c>
      <c r="Q37" s="28" t="s">
        <v>60</v>
      </c>
      <c r="R37" s="20" t="s">
        <v>32</v>
      </c>
      <c r="S37" s="28" t="s">
        <v>77</v>
      </c>
      <c r="T37" s="15" t="s">
        <v>77</v>
      </c>
      <c r="U37" s="20" t="s">
        <v>33</v>
      </c>
      <c r="V37" s="214" t="s">
        <v>80</v>
      </c>
      <c r="W37" s="31"/>
      <c r="X37" s="31"/>
      <c r="Y37" s="31"/>
      <c r="Z37" s="31"/>
    </row>
    <row r="38" spans="1:26" s="22" customFormat="1" ht="306" customHeight="1" x14ac:dyDescent="0.2">
      <c r="A38" s="15">
        <v>17</v>
      </c>
      <c r="B38" s="15" t="s">
        <v>285</v>
      </c>
      <c r="C38" s="15" t="s">
        <v>290</v>
      </c>
      <c r="D38" s="15" t="s">
        <v>289</v>
      </c>
      <c r="E38" s="15" t="s">
        <v>95</v>
      </c>
      <c r="F38" s="10" t="s">
        <v>93</v>
      </c>
      <c r="G38" s="10" t="s">
        <v>287</v>
      </c>
      <c r="H38" s="37" t="s">
        <v>286</v>
      </c>
      <c r="I38" s="15" t="s">
        <v>288</v>
      </c>
      <c r="J38" s="10" t="s">
        <v>31</v>
      </c>
      <c r="K38" s="10" t="s">
        <v>56</v>
      </c>
      <c r="L38" s="34" t="s">
        <v>360</v>
      </c>
      <c r="M38" s="15" t="s">
        <v>142</v>
      </c>
      <c r="N38" s="15">
        <v>11.202199999999999</v>
      </c>
      <c r="O38" s="38" t="str">
        <f>"05.2023"</f>
        <v>05.2023</v>
      </c>
      <c r="P38" s="15" t="s">
        <v>63</v>
      </c>
      <c r="Q38" s="15" t="s">
        <v>60</v>
      </c>
      <c r="R38" s="12" t="s">
        <v>32</v>
      </c>
      <c r="S38" s="15" t="s">
        <v>77</v>
      </c>
      <c r="T38" s="15" t="s">
        <v>77</v>
      </c>
      <c r="U38" s="12" t="s">
        <v>33</v>
      </c>
      <c r="V38" s="214" t="s">
        <v>80</v>
      </c>
      <c r="W38" s="13"/>
      <c r="X38" s="13"/>
      <c r="Y38" s="13"/>
      <c r="Z38" s="13"/>
    </row>
    <row r="39" spans="1:26" s="22" customFormat="1" ht="216" customHeight="1" x14ac:dyDescent="0.2">
      <c r="A39" s="15">
        <v>18</v>
      </c>
      <c r="B39" s="17" t="s">
        <v>291</v>
      </c>
      <c r="C39" s="17" t="s">
        <v>292</v>
      </c>
      <c r="D39" s="15" t="s">
        <v>293</v>
      </c>
      <c r="E39" s="15" t="s">
        <v>294</v>
      </c>
      <c r="F39" s="10" t="s">
        <v>93</v>
      </c>
      <c r="G39" s="15" t="s">
        <v>295</v>
      </c>
      <c r="H39" s="15" t="s">
        <v>296</v>
      </c>
      <c r="I39" s="15" t="s">
        <v>297</v>
      </c>
      <c r="J39" s="10" t="s">
        <v>31</v>
      </c>
      <c r="K39" s="10" t="s">
        <v>56</v>
      </c>
      <c r="L39" s="34" t="s">
        <v>361</v>
      </c>
      <c r="M39" s="26" t="s">
        <v>142</v>
      </c>
      <c r="N39" s="15">
        <v>11.202199999999999</v>
      </c>
      <c r="O39" s="39" t="str">
        <f>"05.2023"</f>
        <v>05.2023</v>
      </c>
      <c r="P39" s="26" t="s">
        <v>63</v>
      </c>
      <c r="Q39" s="15" t="s">
        <v>60</v>
      </c>
      <c r="R39" s="12" t="s">
        <v>32</v>
      </c>
      <c r="S39" s="15" t="s">
        <v>77</v>
      </c>
      <c r="T39" s="15" t="s">
        <v>77</v>
      </c>
      <c r="U39" s="12" t="s">
        <v>33</v>
      </c>
      <c r="V39" s="214" t="s">
        <v>80</v>
      </c>
      <c r="W39" s="13"/>
      <c r="X39" s="13"/>
      <c r="Y39" s="13"/>
      <c r="Z39" s="13"/>
    </row>
    <row r="40" spans="1:26" s="22" customFormat="1" ht="67.5" x14ac:dyDescent="0.2">
      <c r="A40" s="15">
        <v>19</v>
      </c>
      <c r="B40" s="17" t="s">
        <v>102</v>
      </c>
      <c r="C40" s="15" t="s">
        <v>111</v>
      </c>
      <c r="D40" s="15" t="s">
        <v>133</v>
      </c>
      <c r="E40" s="15" t="s">
        <v>200</v>
      </c>
      <c r="F40" s="10" t="s">
        <v>175</v>
      </c>
      <c r="G40" s="18" t="s">
        <v>160</v>
      </c>
      <c r="H40" s="15" t="s">
        <v>103</v>
      </c>
      <c r="I40" s="15" t="s">
        <v>201</v>
      </c>
      <c r="J40" s="10" t="s">
        <v>31</v>
      </c>
      <c r="K40" s="10" t="s">
        <v>56</v>
      </c>
      <c r="L40" s="9" t="s">
        <v>349</v>
      </c>
      <c r="M40" s="9" t="s">
        <v>142</v>
      </c>
      <c r="N40" s="9" t="s">
        <v>152</v>
      </c>
      <c r="O40" s="9">
        <v>1.2022999999999999</v>
      </c>
      <c r="P40" s="40" t="s">
        <v>57</v>
      </c>
      <c r="Q40" s="19" t="s">
        <v>77</v>
      </c>
      <c r="R40" s="12" t="s">
        <v>32</v>
      </c>
      <c r="S40" s="15" t="s">
        <v>77</v>
      </c>
      <c r="T40" s="12" t="s">
        <v>60</v>
      </c>
      <c r="U40" s="12" t="s">
        <v>33</v>
      </c>
      <c r="V40" s="20" t="s">
        <v>80</v>
      </c>
      <c r="W40" s="21"/>
      <c r="X40" s="21"/>
      <c r="Y40" s="21"/>
      <c r="Z40" s="21"/>
    </row>
    <row r="41" spans="1:26" s="22" customFormat="1" ht="67.5" x14ac:dyDescent="0.2">
      <c r="A41" s="15">
        <v>20</v>
      </c>
      <c r="B41" s="17" t="s">
        <v>102</v>
      </c>
      <c r="C41" s="15" t="s">
        <v>111</v>
      </c>
      <c r="D41" s="15" t="s">
        <v>133</v>
      </c>
      <c r="E41" s="15" t="s">
        <v>202</v>
      </c>
      <c r="F41" s="10" t="s">
        <v>175</v>
      </c>
      <c r="G41" s="18" t="s">
        <v>160</v>
      </c>
      <c r="H41" s="15" t="s">
        <v>103</v>
      </c>
      <c r="I41" s="15" t="s">
        <v>203</v>
      </c>
      <c r="J41" s="10" t="s">
        <v>31</v>
      </c>
      <c r="K41" s="10" t="s">
        <v>56</v>
      </c>
      <c r="L41" s="9" t="s">
        <v>350</v>
      </c>
      <c r="M41" s="9" t="s">
        <v>142</v>
      </c>
      <c r="N41" s="9" t="s">
        <v>152</v>
      </c>
      <c r="O41" s="9">
        <v>1.2022999999999999</v>
      </c>
      <c r="P41" s="40" t="s">
        <v>57</v>
      </c>
      <c r="Q41" s="19" t="s">
        <v>77</v>
      </c>
      <c r="R41" s="12" t="s">
        <v>32</v>
      </c>
      <c r="S41" s="15" t="s">
        <v>77</v>
      </c>
      <c r="T41" s="12" t="s">
        <v>60</v>
      </c>
      <c r="U41" s="12" t="s">
        <v>33</v>
      </c>
      <c r="V41" s="20" t="s">
        <v>80</v>
      </c>
      <c r="W41" s="21"/>
      <c r="X41" s="21"/>
      <c r="Y41" s="21"/>
      <c r="Z41" s="21"/>
    </row>
    <row r="42" spans="1:26" s="22" customFormat="1" ht="67.5" x14ac:dyDescent="0.2">
      <c r="A42" s="15">
        <v>21</v>
      </c>
      <c r="B42" s="17" t="s">
        <v>383</v>
      </c>
      <c r="C42" s="15" t="s">
        <v>197</v>
      </c>
      <c r="D42" s="15" t="s">
        <v>133</v>
      </c>
      <c r="E42" s="15" t="s">
        <v>198</v>
      </c>
      <c r="F42" s="10" t="s">
        <v>175</v>
      </c>
      <c r="G42" s="18" t="s">
        <v>159</v>
      </c>
      <c r="H42" s="15" t="s">
        <v>54</v>
      </c>
      <c r="I42" s="15">
        <v>1</v>
      </c>
      <c r="J42" s="10" t="s">
        <v>31</v>
      </c>
      <c r="K42" s="10" t="s">
        <v>56</v>
      </c>
      <c r="L42" s="11" t="s">
        <v>348</v>
      </c>
      <c r="M42" s="9" t="s">
        <v>142</v>
      </c>
      <c r="N42" s="9" t="s">
        <v>152</v>
      </c>
      <c r="O42" s="9">
        <v>1.2022999999999999</v>
      </c>
      <c r="P42" s="40" t="s">
        <v>57</v>
      </c>
      <c r="Q42" s="15" t="s">
        <v>77</v>
      </c>
      <c r="R42" s="12" t="s">
        <v>32</v>
      </c>
      <c r="S42" s="15" t="s">
        <v>77</v>
      </c>
      <c r="T42" s="12" t="s">
        <v>60</v>
      </c>
      <c r="U42" s="12" t="s">
        <v>33</v>
      </c>
      <c r="V42" s="20" t="s">
        <v>80</v>
      </c>
      <c r="W42" s="21"/>
      <c r="X42" s="21"/>
      <c r="Y42" s="21"/>
      <c r="Z42" s="21"/>
    </row>
    <row r="43" spans="1:26" s="22" customFormat="1" ht="67.5" x14ac:dyDescent="0.2">
      <c r="A43" s="15">
        <v>22</v>
      </c>
      <c r="B43" s="17" t="s">
        <v>384</v>
      </c>
      <c r="C43" s="15" t="s">
        <v>204</v>
      </c>
      <c r="D43" s="15" t="s">
        <v>133</v>
      </c>
      <c r="E43" s="15" t="s">
        <v>205</v>
      </c>
      <c r="F43" s="10" t="s">
        <v>93</v>
      </c>
      <c r="G43" s="18"/>
      <c r="H43" s="15"/>
      <c r="I43" s="15"/>
      <c r="J43" s="10" t="s">
        <v>31</v>
      </c>
      <c r="K43" s="10" t="s">
        <v>56</v>
      </c>
      <c r="L43" s="9" t="s">
        <v>351</v>
      </c>
      <c r="M43" s="9" t="s">
        <v>142</v>
      </c>
      <c r="N43" s="9">
        <v>4.2022000000000004</v>
      </c>
      <c r="O43" s="9">
        <v>1.2022999999999999</v>
      </c>
      <c r="P43" s="40" t="s">
        <v>118</v>
      </c>
      <c r="Q43" s="15" t="s">
        <v>60</v>
      </c>
      <c r="R43" s="12" t="s">
        <v>32</v>
      </c>
      <c r="S43" s="15" t="s">
        <v>77</v>
      </c>
      <c r="T43" s="12" t="s">
        <v>77</v>
      </c>
      <c r="U43" s="12" t="s">
        <v>33</v>
      </c>
      <c r="V43" s="20" t="s">
        <v>80</v>
      </c>
      <c r="W43" s="21"/>
      <c r="X43" s="21"/>
      <c r="Y43" s="21"/>
      <c r="Z43" s="21"/>
    </row>
    <row r="44" spans="1:26" s="22" customFormat="1" ht="67.5" x14ac:dyDescent="0.2">
      <c r="A44" s="27">
        <v>23</v>
      </c>
      <c r="B44" s="41" t="s">
        <v>385</v>
      </c>
      <c r="C44" s="27" t="s">
        <v>206</v>
      </c>
      <c r="D44" s="27" t="s">
        <v>133</v>
      </c>
      <c r="E44" s="27" t="s">
        <v>207</v>
      </c>
      <c r="F44" s="29" t="s">
        <v>93</v>
      </c>
      <c r="G44" s="42" t="s">
        <v>161</v>
      </c>
      <c r="H44" s="27" t="s">
        <v>99</v>
      </c>
      <c r="I44" s="27">
        <v>9</v>
      </c>
      <c r="J44" s="29" t="s">
        <v>31</v>
      </c>
      <c r="K44" s="29" t="s">
        <v>56</v>
      </c>
      <c r="L44" s="43" t="s">
        <v>352</v>
      </c>
      <c r="M44" s="28" t="s">
        <v>142</v>
      </c>
      <c r="N44" s="28">
        <v>4.2022000000000004</v>
      </c>
      <c r="O44" s="28">
        <v>2.2023000000000001</v>
      </c>
      <c r="P44" s="44" t="s">
        <v>118</v>
      </c>
      <c r="Q44" s="15" t="s">
        <v>60</v>
      </c>
      <c r="R44" s="12" t="s">
        <v>32</v>
      </c>
      <c r="S44" s="15" t="s">
        <v>77</v>
      </c>
      <c r="T44" s="12" t="s">
        <v>77</v>
      </c>
      <c r="U44" s="12" t="s">
        <v>33</v>
      </c>
      <c r="V44" s="214" t="s">
        <v>80</v>
      </c>
      <c r="W44" s="21"/>
      <c r="X44" s="21"/>
      <c r="Y44" s="21"/>
      <c r="Z44" s="21"/>
    </row>
    <row r="45" spans="1:26" s="22" customFormat="1" ht="78.75" x14ac:dyDescent="0.2">
      <c r="A45" s="15">
        <v>24</v>
      </c>
      <c r="B45" s="17" t="s">
        <v>302</v>
      </c>
      <c r="C45" s="17" t="s">
        <v>303</v>
      </c>
      <c r="D45" s="15" t="s">
        <v>300</v>
      </c>
      <c r="E45" s="15" t="s">
        <v>125</v>
      </c>
      <c r="F45" s="10" t="s">
        <v>93</v>
      </c>
      <c r="G45" s="15" t="s">
        <v>301</v>
      </c>
      <c r="H45" s="15" t="s">
        <v>298</v>
      </c>
      <c r="I45" s="15" t="s">
        <v>299</v>
      </c>
      <c r="J45" s="10" t="s">
        <v>31</v>
      </c>
      <c r="K45" s="10" t="s">
        <v>56</v>
      </c>
      <c r="L45" s="34" t="s">
        <v>304</v>
      </c>
      <c r="M45" s="26" t="s">
        <v>142</v>
      </c>
      <c r="N45" s="15">
        <v>11.202199999999999</v>
      </c>
      <c r="O45" s="39" t="str">
        <f>"01.2024"</f>
        <v>01.2024</v>
      </c>
      <c r="P45" s="26" t="s">
        <v>249</v>
      </c>
      <c r="Q45" s="15" t="s">
        <v>60</v>
      </c>
      <c r="R45" s="12" t="s">
        <v>32</v>
      </c>
      <c r="S45" s="15" t="s">
        <v>60</v>
      </c>
      <c r="T45" s="15">
        <v>0</v>
      </c>
      <c r="U45" s="12" t="s">
        <v>33</v>
      </c>
      <c r="V45" s="214" t="s">
        <v>80</v>
      </c>
      <c r="W45" s="13"/>
      <c r="X45" s="13"/>
      <c r="Y45" s="13"/>
      <c r="Z45" s="13"/>
    </row>
    <row r="46" spans="1:26" s="22" customFormat="1" ht="67.5" x14ac:dyDescent="0.2">
      <c r="A46" s="15">
        <v>25</v>
      </c>
      <c r="B46" s="17" t="s">
        <v>62</v>
      </c>
      <c r="C46" s="17" t="s">
        <v>180</v>
      </c>
      <c r="D46" s="15" t="s">
        <v>133</v>
      </c>
      <c r="E46" s="15" t="s">
        <v>181</v>
      </c>
      <c r="F46" s="10" t="s">
        <v>93</v>
      </c>
      <c r="G46" s="15">
        <v>876</v>
      </c>
      <c r="H46" s="15" t="s">
        <v>54</v>
      </c>
      <c r="I46" s="15">
        <v>9000</v>
      </c>
      <c r="J46" s="10" t="s">
        <v>31</v>
      </c>
      <c r="K46" s="10" t="s">
        <v>56</v>
      </c>
      <c r="L46" s="34" t="s">
        <v>305</v>
      </c>
      <c r="M46" s="26" t="s">
        <v>142</v>
      </c>
      <c r="N46" s="15">
        <v>11.202199999999999</v>
      </c>
      <c r="O46" s="39" t="str">
        <f>"12.2023"</f>
        <v>12.2023</v>
      </c>
      <c r="P46" s="26" t="s">
        <v>148</v>
      </c>
      <c r="Q46" s="15" t="s">
        <v>60</v>
      </c>
      <c r="R46" s="12" t="s">
        <v>32</v>
      </c>
      <c r="S46" s="15" t="s">
        <v>60</v>
      </c>
      <c r="T46" s="15">
        <v>0</v>
      </c>
      <c r="U46" s="12" t="s">
        <v>33</v>
      </c>
      <c r="V46" s="214" t="s">
        <v>80</v>
      </c>
      <c r="W46" s="13"/>
      <c r="X46" s="13"/>
      <c r="Y46" s="13"/>
      <c r="Z46" s="13"/>
    </row>
    <row r="47" spans="1:26" s="22" customFormat="1" ht="67.5" x14ac:dyDescent="0.2">
      <c r="A47" s="15">
        <v>26</v>
      </c>
      <c r="B47" s="17" t="s">
        <v>107</v>
      </c>
      <c r="C47" s="15" t="s">
        <v>106</v>
      </c>
      <c r="D47" s="15" t="s">
        <v>133</v>
      </c>
      <c r="E47" s="15" t="s">
        <v>208</v>
      </c>
      <c r="F47" s="10" t="s">
        <v>175</v>
      </c>
      <c r="G47" s="18" t="s">
        <v>165</v>
      </c>
      <c r="H47" s="15" t="s">
        <v>108</v>
      </c>
      <c r="I47" s="15">
        <v>47</v>
      </c>
      <c r="J47" s="10" t="s">
        <v>31</v>
      </c>
      <c r="K47" s="10" t="s">
        <v>56</v>
      </c>
      <c r="L47" s="25" t="s">
        <v>353</v>
      </c>
      <c r="M47" s="24" t="s">
        <v>142</v>
      </c>
      <c r="N47" s="24">
        <v>4.2022000000000004</v>
      </c>
      <c r="O47" s="24">
        <v>1.2022999999999999</v>
      </c>
      <c r="P47" s="40" t="s">
        <v>57</v>
      </c>
      <c r="Q47" s="15" t="s">
        <v>77</v>
      </c>
      <c r="R47" s="12" t="s">
        <v>32</v>
      </c>
      <c r="S47" s="15" t="s">
        <v>77</v>
      </c>
      <c r="T47" s="12" t="s">
        <v>60</v>
      </c>
      <c r="U47" s="12" t="s">
        <v>33</v>
      </c>
      <c r="V47" s="214" t="s">
        <v>80</v>
      </c>
      <c r="W47" s="21"/>
      <c r="X47" s="21"/>
      <c r="Y47" s="21"/>
      <c r="Z47" s="21"/>
    </row>
    <row r="48" spans="1:26" s="22" customFormat="1" ht="75.75" customHeight="1" x14ac:dyDescent="0.2">
      <c r="A48" s="28">
        <v>27</v>
      </c>
      <c r="B48" s="43" t="s">
        <v>333</v>
      </c>
      <c r="C48" s="28" t="s">
        <v>209</v>
      </c>
      <c r="D48" s="28" t="s">
        <v>133</v>
      </c>
      <c r="E48" s="28" t="s">
        <v>210</v>
      </c>
      <c r="F48" s="29" t="s">
        <v>175</v>
      </c>
      <c r="G48" s="29" t="s">
        <v>162</v>
      </c>
      <c r="H48" s="28" t="s">
        <v>76</v>
      </c>
      <c r="I48" s="45">
        <v>10427</v>
      </c>
      <c r="J48" s="29" t="s">
        <v>31</v>
      </c>
      <c r="K48" s="29" t="s">
        <v>56</v>
      </c>
      <c r="L48" s="28" t="s">
        <v>354</v>
      </c>
      <c r="M48" s="28" t="s">
        <v>142</v>
      </c>
      <c r="N48" s="28" t="s">
        <v>151</v>
      </c>
      <c r="O48" s="46">
        <v>1.2022999999999999</v>
      </c>
      <c r="P48" s="40" t="s">
        <v>57</v>
      </c>
      <c r="Q48" s="15" t="s">
        <v>77</v>
      </c>
      <c r="R48" s="12" t="s">
        <v>32</v>
      </c>
      <c r="S48" s="15" t="s">
        <v>77</v>
      </c>
      <c r="T48" s="12" t="s">
        <v>60</v>
      </c>
      <c r="U48" s="12" t="s">
        <v>33</v>
      </c>
      <c r="V48" s="214" t="s">
        <v>80</v>
      </c>
      <c r="W48" s="21"/>
      <c r="X48" s="21"/>
      <c r="Y48" s="21"/>
      <c r="Z48" s="21"/>
    </row>
    <row r="49" spans="1:26" s="22" customFormat="1" ht="67.5" x14ac:dyDescent="0.2">
      <c r="A49" s="15">
        <v>28</v>
      </c>
      <c r="B49" s="17" t="str">
        <f>"10.84"</f>
        <v>10.84</v>
      </c>
      <c r="C49" s="17" t="s">
        <v>120</v>
      </c>
      <c r="D49" s="15" t="s">
        <v>132</v>
      </c>
      <c r="E49" s="15" t="s">
        <v>121</v>
      </c>
      <c r="F49" s="10" t="s">
        <v>93</v>
      </c>
      <c r="G49" s="10" t="s">
        <v>158</v>
      </c>
      <c r="H49" s="15" t="s">
        <v>277</v>
      </c>
      <c r="I49" s="15">
        <v>20</v>
      </c>
      <c r="J49" s="10" t="s">
        <v>31</v>
      </c>
      <c r="K49" s="10" t="s">
        <v>56</v>
      </c>
      <c r="L49" s="34" t="s">
        <v>306</v>
      </c>
      <c r="M49" s="26" t="s">
        <v>142</v>
      </c>
      <c r="N49" s="15">
        <v>11.202199999999999</v>
      </c>
      <c r="O49" s="39" t="str">
        <f>"02.2023"</f>
        <v>02.2023</v>
      </c>
      <c r="P49" s="26" t="s">
        <v>148</v>
      </c>
      <c r="Q49" s="15" t="s">
        <v>60</v>
      </c>
      <c r="R49" s="12" t="s">
        <v>32</v>
      </c>
      <c r="S49" s="15" t="s">
        <v>60</v>
      </c>
      <c r="T49" s="15">
        <v>0</v>
      </c>
      <c r="U49" s="12" t="s">
        <v>33</v>
      </c>
      <c r="V49" s="214" t="s">
        <v>80</v>
      </c>
      <c r="W49" s="13"/>
      <c r="X49" s="13"/>
      <c r="Y49" s="13"/>
      <c r="Z49" s="13"/>
    </row>
    <row r="50" spans="1:26" s="22" customFormat="1" ht="89.25" customHeight="1" x14ac:dyDescent="0.2">
      <c r="A50" s="15">
        <v>29</v>
      </c>
      <c r="B50" s="47" t="s">
        <v>308</v>
      </c>
      <c r="C50" s="47" t="s">
        <v>307</v>
      </c>
      <c r="D50" s="15" t="s">
        <v>133</v>
      </c>
      <c r="E50" s="18" t="s">
        <v>310</v>
      </c>
      <c r="F50" s="10" t="s">
        <v>93</v>
      </c>
      <c r="G50" s="15">
        <v>876</v>
      </c>
      <c r="H50" s="15" t="s">
        <v>54</v>
      </c>
      <c r="I50" s="15">
        <v>37</v>
      </c>
      <c r="J50" s="10" t="s">
        <v>31</v>
      </c>
      <c r="K50" s="10" t="s">
        <v>56</v>
      </c>
      <c r="L50" s="34" t="s">
        <v>309</v>
      </c>
      <c r="M50" s="15" t="s">
        <v>142</v>
      </c>
      <c r="N50" s="15">
        <v>11.202199999999999</v>
      </c>
      <c r="O50" s="15">
        <v>1.2022999999999999</v>
      </c>
      <c r="P50" s="15" t="s">
        <v>118</v>
      </c>
      <c r="Q50" s="15" t="s">
        <v>60</v>
      </c>
      <c r="R50" s="12" t="s">
        <v>32</v>
      </c>
      <c r="S50" s="15" t="s">
        <v>77</v>
      </c>
      <c r="T50" s="15">
        <v>0</v>
      </c>
      <c r="U50" s="15">
        <v>0</v>
      </c>
      <c r="V50" s="214" t="s">
        <v>80</v>
      </c>
      <c r="W50" s="21"/>
      <c r="X50" s="21"/>
      <c r="Y50" s="21"/>
      <c r="Z50" s="21"/>
    </row>
    <row r="51" spans="1:26" s="22" customFormat="1" ht="67.5" x14ac:dyDescent="0.2">
      <c r="A51" s="15">
        <v>30</v>
      </c>
      <c r="B51" s="47" t="s">
        <v>59</v>
      </c>
      <c r="C51" s="47" t="s">
        <v>228</v>
      </c>
      <c r="D51" s="15" t="s">
        <v>132</v>
      </c>
      <c r="E51" s="18" t="s">
        <v>260</v>
      </c>
      <c r="F51" s="10" t="s">
        <v>93</v>
      </c>
      <c r="G51" s="15">
        <v>166</v>
      </c>
      <c r="H51" s="15" t="s">
        <v>58</v>
      </c>
      <c r="I51" s="15" t="s">
        <v>219</v>
      </c>
      <c r="J51" s="10" t="s">
        <v>31</v>
      </c>
      <c r="K51" s="10" t="s">
        <v>56</v>
      </c>
      <c r="L51" s="34" t="s">
        <v>311</v>
      </c>
      <c r="M51" s="15" t="s">
        <v>142</v>
      </c>
      <c r="N51" s="15">
        <v>12.202199999999999</v>
      </c>
      <c r="O51" s="15">
        <v>12.202299999999999</v>
      </c>
      <c r="P51" s="15" t="s">
        <v>148</v>
      </c>
      <c r="Q51" s="15" t="s">
        <v>60</v>
      </c>
      <c r="R51" s="12" t="s">
        <v>32</v>
      </c>
      <c r="S51" s="15" t="s">
        <v>60</v>
      </c>
      <c r="T51" s="15">
        <v>0</v>
      </c>
      <c r="U51" s="15">
        <v>0</v>
      </c>
      <c r="V51" s="214" t="s">
        <v>80</v>
      </c>
      <c r="W51" s="21"/>
      <c r="X51" s="21"/>
      <c r="Y51" s="21"/>
      <c r="Z51" s="21"/>
    </row>
    <row r="52" spans="1:26" s="22" customFormat="1" ht="78.75" x14ac:dyDescent="0.2">
      <c r="A52" s="15">
        <v>31</v>
      </c>
      <c r="B52" s="18" t="s">
        <v>236</v>
      </c>
      <c r="C52" s="18" t="s">
        <v>237</v>
      </c>
      <c r="D52" s="15" t="s">
        <v>256</v>
      </c>
      <c r="E52" s="18" t="s">
        <v>75</v>
      </c>
      <c r="F52" s="10" t="s">
        <v>93</v>
      </c>
      <c r="G52" s="15">
        <v>133</v>
      </c>
      <c r="H52" s="15" t="s">
        <v>76</v>
      </c>
      <c r="I52" s="15" t="s">
        <v>312</v>
      </c>
      <c r="J52" s="10" t="s">
        <v>31</v>
      </c>
      <c r="K52" s="10" t="s">
        <v>56</v>
      </c>
      <c r="L52" s="34" t="s">
        <v>313</v>
      </c>
      <c r="M52" s="15" t="s">
        <v>142</v>
      </c>
      <c r="N52" s="15">
        <v>12.202199999999999</v>
      </c>
      <c r="O52" s="15">
        <v>12.202299999999999</v>
      </c>
      <c r="P52" s="15" t="s">
        <v>148</v>
      </c>
      <c r="Q52" s="15" t="s">
        <v>60</v>
      </c>
      <c r="R52" s="12" t="s">
        <v>32</v>
      </c>
      <c r="S52" s="15" t="s">
        <v>60</v>
      </c>
      <c r="T52" s="15">
        <v>0</v>
      </c>
      <c r="U52" s="15">
        <v>0</v>
      </c>
      <c r="V52" s="214" t="s">
        <v>80</v>
      </c>
      <c r="W52" s="21"/>
      <c r="X52" s="21"/>
      <c r="Y52" s="21"/>
      <c r="Z52" s="21"/>
    </row>
    <row r="53" spans="1:26" s="22" customFormat="1" ht="78.75" x14ac:dyDescent="0.2">
      <c r="A53" s="15">
        <v>32</v>
      </c>
      <c r="B53" s="18" t="s">
        <v>261</v>
      </c>
      <c r="C53" s="18" t="s">
        <v>262</v>
      </c>
      <c r="D53" s="15" t="s">
        <v>136</v>
      </c>
      <c r="E53" s="18" t="s">
        <v>314</v>
      </c>
      <c r="F53" s="10" t="s">
        <v>93</v>
      </c>
      <c r="G53" s="15" t="s">
        <v>315</v>
      </c>
      <c r="H53" s="15" t="s">
        <v>315</v>
      </c>
      <c r="I53" s="15" t="s">
        <v>264</v>
      </c>
      <c r="J53" s="10" t="s">
        <v>31</v>
      </c>
      <c r="K53" s="10" t="s">
        <v>56</v>
      </c>
      <c r="L53" s="34" t="s">
        <v>316</v>
      </c>
      <c r="M53" s="15" t="s">
        <v>142</v>
      </c>
      <c r="N53" s="15">
        <v>12.202199999999999</v>
      </c>
      <c r="O53" s="15">
        <v>2.2023999999999999</v>
      </c>
      <c r="P53" s="15" t="s">
        <v>118</v>
      </c>
      <c r="Q53" s="15" t="s">
        <v>60</v>
      </c>
      <c r="R53" s="12" t="s">
        <v>32</v>
      </c>
      <c r="S53" s="15" t="s">
        <v>77</v>
      </c>
      <c r="T53" s="15">
        <v>12</v>
      </c>
      <c r="U53" s="15">
        <v>0</v>
      </c>
      <c r="V53" s="214" t="s">
        <v>80</v>
      </c>
      <c r="W53" s="21"/>
      <c r="X53" s="21"/>
      <c r="Y53" s="21"/>
      <c r="Z53" s="21"/>
    </row>
    <row r="54" spans="1:26" s="22" customFormat="1" ht="66.75" customHeight="1" x14ac:dyDescent="0.2">
      <c r="A54" s="15">
        <v>33</v>
      </c>
      <c r="B54" s="18" t="s">
        <v>317</v>
      </c>
      <c r="C54" s="18" t="s">
        <v>318</v>
      </c>
      <c r="D54" s="15" t="s">
        <v>131</v>
      </c>
      <c r="E54" s="18" t="s">
        <v>319</v>
      </c>
      <c r="F54" s="10" t="s">
        <v>93</v>
      </c>
      <c r="G54" s="15" t="s">
        <v>172</v>
      </c>
      <c r="H54" s="15" t="s">
        <v>173</v>
      </c>
      <c r="I54" s="15" t="s">
        <v>320</v>
      </c>
      <c r="J54" s="10" t="s">
        <v>31</v>
      </c>
      <c r="K54" s="10" t="s">
        <v>56</v>
      </c>
      <c r="L54" s="34" t="s">
        <v>362</v>
      </c>
      <c r="M54" s="15" t="s">
        <v>142</v>
      </c>
      <c r="N54" s="15">
        <v>12.202199999999999</v>
      </c>
      <c r="O54" s="15">
        <v>4.2023000000000001</v>
      </c>
      <c r="P54" s="15" t="s">
        <v>148</v>
      </c>
      <c r="Q54" s="15" t="s">
        <v>60</v>
      </c>
      <c r="R54" s="12" t="s">
        <v>32</v>
      </c>
      <c r="S54" s="15" t="s">
        <v>60</v>
      </c>
      <c r="T54" s="15">
        <v>0</v>
      </c>
      <c r="U54" s="15">
        <v>0</v>
      </c>
      <c r="V54" s="214" t="s">
        <v>80</v>
      </c>
      <c r="W54" s="21"/>
      <c r="X54" s="21"/>
      <c r="Y54" s="21"/>
      <c r="Z54" s="21"/>
    </row>
    <row r="55" spans="1:26" s="22" customFormat="1" ht="78.75" x14ac:dyDescent="0.2">
      <c r="A55" s="15">
        <v>34</v>
      </c>
      <c r="B55" s="18" t="s">
        <v>116</v>
      </c>
      <c r="C55" s="18" t="s">
        <v>117</v>
      </c>
      <c r="D55" s="15" t="s">
        <v>133</v>
      </c>
      <c r="E55" s="18" t="s">
        <v>171</v>
      </c>
      <c r="F55" s="10" t="s">
        <v>93</v>
      </c>
      <c r="G55" s="15">
        <v>362</v>
      </c>
      <c r="H55" s="15" t="s">
        <v>99</v>
      </c>
      <c r="I55" s="15">
        <v>12</v>
      </c>
      <c r="J55" s="10" t="s">
        <v>31</v>
      </c>
      <c r="K55" s="10" t="s">
        <v>56</v>
      </c>
      <c r="L55" s="34" t="s">
        <v>324</v>
      </c>
      <c r="M55" s="15" t="s">
        <v>142</v>
      </c>
      <c r="N55" s="15">
        <v>12.202199999999999</v>
      </c>
      <c r="O55" s="15">
        <v>1.2023999999999999</v>
      </c>
      <c r="P55" s="15" t="s">
        <v>148</v>
      </c>
      <c r="Q55" s="15" t="s">
        <v>60</v>
      </c>
      <c r="R55" s="12" t="s">
        <v>32</v>
      </c>
      <c r="S55" s="15" t="s">
        <v>60</v>
      </c>
      <c r="T55" s="15">
        <v>0</v>
      </c>
      <c r="U55" s="15">
        <v>0</v>
      </c>
      <c r="V55" s="214" t="s">
        <v>80</v>
      </c>
      <c r="W55" s="21"/>
      <c r="X55" s="21"/>
      <c r="Y55" s="21"/>
      <c r="Z55" s="21"/>
    </row>
    <row r="56" spans="1:26" s="22" customFormat="1" ht="67.5" x14ac:dyDescent="0.2">
      <c r="A56" s="15">
        <v>35</v>
      </c>
      <c r="B56" s="18" t="s">
        <v>29</v>
      </c>
      <c r="C56" s="18" t="s">
        <v>30</v>
      </c>
      <c r="D56" s="15" t="s">
        <v>135</v>
      </c>
      <c r="E56" s="18" t="s">
        <v>122</v>
      </c>
      <c r="F56" s="10" t="s">
        <v>93</v>
      </c>
      <c r="G56" s="15">
        <v>876</v>
      </c>
      <c r="H56" s="15" t="s">
        <v>54</v>
      </c>
      <c r="I56" s="15">
        <v>1</v>
      </c>
      <c r="J56" s="10" t="s">
        <v>31</v>
      </c>
      <c r="K56" s="10" t="s">
        <v>56</v>
      </c>
      <c r="L56" s="34" t="s">
        <v>321</v>
      </c>
      <c r="M56" s="15" t="s">
        <v>142</v>
      </c>
      <c r="N56" s="15">
        <v>12.202199999999999</v>
      </c>
      <c r="O56" s="15">
        <v>4.2023000000000001</v>
      </c>
      <c r="P56" s="15" t="s">
        <v>118</v>
      </c>
      <c r="Q56" s="15" t="s">
        <v>60</v>
      </c>
      <c r="R56" s="12" t="s">
        <v>32</v>
      </c>
      <c r="S56" s="15" t="s">
        <v>77</v>
      </c>
      <c r="T56" s="15">
        <v>0</v>
      </c>
      <c r="U56" s="15">
        <v>0</v>
      </c>
      <c r="V56" s="214" t="s">
        <v>80</v>
      </c>
      <c r="W56" s="21"/>
      <c r="X56" s="21"/>
      <c r="Y56" s="21"/>
      <c r="Z56" s="21"/>
    </row>
    <row r="57" spans="1:26" s="22" customFormat="1" ht="67.5" x14ac:dyDescent="0.2">
      <c r="A57" s="28">
        <v>36</v>
      </c>
      <c r="B57" s="28" t="s">
        <v>102</v>
      </c>
      <c r="C57" s="28" t="s">
        <v>111</v>
      </c>
      <c r="D57" s="28" t="s">
        <v>133</v>
      </c>
      <c r="E57" s="28" t="s">
        <v>211</v>
      </c>
      <c r="F57" s="29" t="s">
        <v>175</v>
      </c>
      <c r="G57" s="29" t="s">
        <v>160</v>
      </c>
      <c r="H57" s="28" t="s">
        <v>103</v>
      </c>
      <c r="I57" s="45" t="s">
        <v>212</v>
      </c>
      <c r="J57" s="29" t="s">
        <v>31</v>
      </c>
      <c r="K57" s="29" t="s">
        <v>56</v>
      </c>
      <c r="L57" s="48" t="s">
        <v>363</v>
      </c>
      <c r="M57" s="28" t="s">
        <v>142</v>
      </c>
      <c r="N57" s="28" t="s">
        <v>151</v>
      </c>
      <c r="O57" s="46">
        <v>1.2022999999999999</v>
      </c>
      <c r="P57" s="40" t="s">
        <v>57</v>
      </c>
      <c r="Q57" s="15" t="s">
        <v>77</v>
      </c>
      <c r="R57" s="12" t="s">
        <v>32</v>
      </c>
      <c r="S57" s="15" t="s">
        <v>77</v>
      </c>
      <c r="T57" s="12" t="s">
        <v>60</v>
      </c>
      <c r="U57" s="12" t="s">
        <v>33</v>
      </c>
      <c r="V57" s="214" t="s">
        <v>80</v>
      </c>
      <c r="W57" s="21"/>
      <c r="X57" s="21"/>
      <c r="Y57" s="21"/>
      <c r="Z57" s="21"/>
    </row>
    <row r="58" spans="1:26" s="22" customFormat="1" ht="67.5" x14ac:dyDescent="0.2">
      <c r="A58" s="15">
        <v>37</v>
      </c>
      <c r="B58" s="28" t="s">
        <v>102</v>
      </c>
      <c r="C58" s="28" t="s">
        <v>111</v>
      </c>
      <c r="D58" s="28" t="s">
        <v>133</v>
      </c>
      <c r="E58" s="28" t="s">
        <v>213</v>
      </c>
      <c r="F58" s="29" t="s">
        <v>175</v>
      </c>
      <c r="G58" s="29" t="s">
        <v>160</v>
      </c>
      <c r="H58" s="28" t="s">
        <v>103</v>
      </c>
      <c r="I58" s="45" t="s">
        <v>214</v>
      </c>
      <c r="J58" s="29" t="s">
        <v>31</v>
      </c>
      <c r="K58" s="29" t="s">
        <v>56</v>
      </c>
      <c r="L58" s="28" t="s">
        <v>364</v>
      </c>
      <c r="M58" s="28" t="s">
        <v>142</v>
      </c>
      <c r="N58" s="28" t="s">
        <v>151</v>
      </c>
      <c r="O58" s="46">
        <v>1.2022999999999999</v>
      </c>
      <c r="P58" s="40" t="s">
        <v>57</v>
      </c>
      <c r="Q58" s="15" t="s">
        <v>77</v>
      </c>
      <c r="R58" s="12" t="s">
        <v>32</v>
      </c>
      <c r="S58" s="15" t="s">
        <v>77</v>
      </c>
      <c r="T58" s="12" t="s">
        <v>60</v>
      </c>
      <c r="U58" s="12" t="s">
        <v>33</v>
      </c>
      <c r="V58" s="214" t="s">
        <v>80</v>
      </c>
      <c r="W58" s="21"/>
      <c r="X58" s="21"/>
      <c r="Y58" s="21"/>
      <c r="Z58" s="21"/>
    </row>
    <row r="59" spans="1:26" s="22" customFormat="1" ht="67.5" x14ac:dyDescent="0.2">
      <c r="A59" s="15">
        <v>38</v>
      </c>
      <c r="B59" s="28" t="s">
        <v>102</v>
      </c>
      <c r="C59" s="28" t="s">
        <v>111</v>
      </c>
      <c r="D59" s="28" t="s">
        <v>133</v>
      </c>
      <c r="E59" s="28" t="s">
        <v>215</v>
      </c>
      <c r="F59" s="29" t="s">
        <v>175</v>
      </c>
      <c r="G59" s="29" t="s">
        <v>160</v>
      </c>
      <c r="H59" s="28" t="s">
        <v>103</v>
      </c>
      <c r="I59" s="45" t="s">
        <v>216</v>
      </c>
      <c r="J59" s="29" t="s">
        <v>31</v>
      </c>
      <c r="K59" s="29" t="s">
        <v>56</v>
      </c>
      <c r="L59" s="43" t="s">
        <v>365</v>
      </c>
      <c r="M59" s="28" t="s">
        <v>142</v>
      </c>
      <c r="N59" s="28" t="s">
        <v>151</v>
      </c>
      <c r="O59" s="46">
        <v>1.2022999999999999</v>
      </c>
      <c r="P59" s="44" t="s">
        <v>57</v>
      </c>
      <c r="Q59" s="27" t="s">
        <v>77</v>
      </c>
      <c r="R59" s="12" t="s">
        <v>32</v>
      </c>
      <c r="S59" s="15" t="s">
        <v>77</v>
      </c>
      <c r="T59" s="12" t="s">
        <v>60</v>
      </c>
      <c r="U59" s="12" t="s">
        <v>33</v>
      </c>
      <c r="V59" s="214" t="s">
        <v>80</v>
      </c>
      <c r="W59" s="21"/>
      <c r="X59" s="21"/>
      <c r="Y59" s="21"/>
      <c r="Z59" s="21"/>
    </row>
    <row r="60" spans="1:26" s="22" customFormat="1" ht="90" x14ac:dyDescent="0.2">
      <c r="A60" s="15">
        <v>39</v>
      </c>
      <c r="B60" s="15" t="s">
        <v>386</v>
      </c>
      <c r="C60" s="15" t="s">
        <v>195</v>
      </c>
      <c r="D60" s="15" t="s">
        <v>133</v>
      </c>
      <c r="E60" s="15" t="s">
        <v>217</v>
      </c>
      <c r="F60" s="10" t="s">
        <v>93</v>
      </c>
      <c r="G60" s="10" t="s">
        <v>159</v>
      </c>
      <c r="H60" s="15" t="s">
        <v>54</v>
      </c>
      <c r="I60" s="15">
        <v>10</v>
      </c>
      <c r="J60" s="10" t="s">
        <v>31</v>
      </c>
      <c r="K60" s="10" t="s">
        <v>56</v>
      </c>
      <c r="L60" s="15" t="s">
        <v>366</v>
      </c>
      <c r="M60" s="15" t="s">
        <v>142</v>
      </c>
      <c r="N60" s="15" t="s">
        <v>151</v>
      </c>
      <c r="O60" s="15">
        <v>5.2023000000000001</v>
      </c>
      <c r="P60" s="15" t="s">
        <v>148</v>
      </c>
      <c r="Q60" s="15" t="s">
        <v>60</v>
      </c>
      <c r="R60" s="12" t="s">
        <v>32</v>
      </c>
      <c r="S60" s="15" t="s">
        <v>60</v>
      </c>
      <c r="T60" s="12" t="s">
        <v>77</v>
      </c>
      <c r="U60" s="12" t="s">
        <v>33</v>
      </c>
      <c r="V60" s="214" t="s">
        <v>80</v>
      </c>
      <c r="W60" s="21"/>
      <c r="X60" s="21"/>
      <c r="Y60" s="21"/>
      <c r="Z60" s="21"/>
    </row>
    <row r="61" spans="1:26" s="22" customFormat="1" ht="67.5" x14ac:dyDescent="0.2">
      <c r="A61" s="15">
        <v>40</v>
      </c>
      <c r="B61" s="25" t="s">
        <v>384</v>
      </c>
      <c r="C61" s="24" t="s">
        <v>204</v>
      </c>
      <c r="D61" s="24" t="s">
        <v>133</v>
      </c>
      <c r="E61" s="24" t="s">
        <v>205</v>
      </c>
      <c r="F61" s="10" t="s">
        <v>175</v>
      </c>
      <c r="G61" s="10"/>
      <c r="H61" s="24"/>
      <c r="I61" s="50"/>
      <c r="J61" s="10" t="s">
        <v>31</v>
      </c>
      <c r="K61" s="10" t="s">
        <v>56</v>
      </c>
      <c r="L61" s="24" t="s">
        <v>367</v>
      </c>
      <c r="M61" s="24" t="s">
        <v>142</v>
      </c>
      <c r="N61" s="24" t="s">
        <v>151</v>
      </c>
      <c r="O61" s="51">
        <v>1.2022999999999999</v>
      </c>
      <c r="P61" s="40" t="s">
        <v>57</v>
      </c>
      <c r="Q61" s="15" t="s">
        <v>77</v>
      </c>
      <c r="R61" s="12" t="s">
        <v>32</v>
      </c>
      <c r="S61" s="15" t="s">
        <v>77</v>
      </c>
      <c r="T61" s="12" t="s">
        <v>77</v>
      </c>
      <c r="U61" s="12" t="s">
        <v>33</v>
      </c>
      <c r="V61" s="214" t="s">
        <v>80</v>
      </c>
      <c r="W61" s="21"/>
      <c r="X61" s="21"/>
      <c r="Y61" s="21"/>
      <c r="Z61" s="21"/>
    </row>
    <row r="62" spans="1:26" s="22" customFormat="1" ht="86.25" customHeight="1" x14ac:dyDescent="0.2">
      <c r="A62" s="15">
        <v>41</v>
      </c>
      <c r="B62" s="18" t="s">
        <v>67</v>
      </c>
      <c r="C62" s="18" t="s">
        <v>68</v>
      </c>
      <c r="D62" s="15" t="s">
        <v>132</v>
      </c>
      <c r="E62" s="9" t="s">
        <v>129</v>
      </c>
      <c r="F62" s="10" t="s">
        <v>157</v>
      </c>
      <c r="G62" s="15">
        <v>114</v>
      </c>
      <c r="H62" s="9" t="s">
        <v>69</v>
      </c>
      <c r="I62" s="49">
        <v>215629.77</v>
      </c>
      <c r="J62" s="10" t="s">
        <v>31</v>
      </c>
      <c r="K62" s="10" t="s">
        <v>56</v>
      </c>
      <c r="L62" s="34" t="s">
        <v>322</v>
      </c>
      <c r="M62" s="15" t="s">
        <v>142</v>
      </c>
      <c r="N62" s="15">
        <v>12.202199999999999</v>
      </c>
      <c r="O62" s="15">
        <v>1.2023999999999999</v>
      </c>
      <c r="P62" s="15" t="s">
        <v>57</v>
      </c>
      <c r="Q62" s="15" t="s">
        <v>77</v>
      </c>
      <c r="R62" s="12" t="s">
        <v>32</v>
      </c>
      <c r="S62" s="15" t="s">
        <v>77</v>
      </c>
      <c r="T62" s="15">
        <v>12</v>
      </c>
      <c r="U62" s="15">
        <v>0</v>
      </c>
      <c r="V62" s="214" t="s">
        <v>80</v>
      </c>
      <c r="W62" s="21"/>
      <c r="X62" s="21"/>
      <c r="Y62" s="21"/>
      <c r="Z62" s="21"/>
    </row>
    <row r="63" spans="1:26" s="22" customFormat="1" ht="84" customHeight="1" x14ac:dyDescent="0.2">
      <c r="A63" s="15">
        <v>42</v>
      </c>
      <c r="B63" s="18" t="s">
        <v>67</v>
      </c>
      <c r="C63" s="18" t="s">
        <v>68</v>
      </c>
      <c r="D63" s="15" t="s">
        <v>132</v>
      </c>
      <c r="E63" s="9" t="s">
        <v>129</v>
      </c>
      <c r="F63" s="10" t="s">
        <v>157</v>
      </c>
      <c r="G63" s="15">
        <v>114</v>
      </c>
      <c r="H63" s="9" t="s">
        <v>69</v>
      </c>
      <c r="I63" s="49">
        <v>50500.79</v>
      </c>
      <c r="J63" s="10" t="s">
        <v>31</v>
      </c>
      <c r="K63" s="10" t="s">
        <v>56</v>
      </c>
      <c r="L63" s="34" t="s">
        <v>323</v>
      </c>
      <c r="M63" s="15" t="s">
        <v>142</v>
      </c>
      <c r="N63" s="15">
        <v>12.202199999999999</v>
      </c>
      <c r="O63" s="15">
        <v>1.2023999999999999</v>
      </c>
      <c r="P63" s="15" t="s">
        <v>57</v>
      </c>
      <c r="Q63" s="15" t="s">
        <v>77</v>
      </c>
      <c r="R63" s="12" t="s">
        <v>32</v>
      </c>
      <c r="S63" s="15" t="s">
        <v>77</v>
      </c>
      <c r="T63" s="15">
        <v>12</v>
      </c>
      <c r="U63" s="15">
        <v>0</v>
      </c>
      <c r="V63" s="214" t="s">
        <v>80</v>
      </c>
      <c r="W63" s="21"/>
      <c r="X63" s="21"/>
      <c r="Y63" s="21"/>
      <c r="Z63" s="21"/>
    </row>
    <row r="64" spans="1:26" s="22" customFormat="1" ht="89.25" customHeight="1" x14ac:dyDescent="0.2">
      <c r="A64" s="15">
        <v>43</v>
      </c>
      <c r="B64" s="47" t="s">
        <v>308</v>
      </c>
      <c r="C64" s="47" t="s">
        <v>307</v>
      </c>
      <c r="D64" s="15" t="s">
        <v>133</v>
      </c>
      <c r="E64" s="18" t="s">
        <v>310</v>
      </c>
      <c r="F64" s="10" t="s">
        <v>93</v>
      </c>
      <c r="G64" s="15">
        <v>876</v>
      </c>
      <c r="H64" s="15" t="s">
        <v>54</v>
      </c>
      <c r="I64" s="15">
        <v>37</v>
      </c>
      <c r="J64" s="10" t="s">
        <v>31</v>
      </c>
      <c r="K64" s="10" t="s">
        <v>56</v>
      </c>
      <c r="L64" s="34" t="s">
        <v>309</v>
      </c>
      <c r="M64" s="15" t="s">
        <v>142</v>
      </c>
      <c r="N64" s="15">
        <v>12.202199999999999</v>
      </c>
      <c r="O64" s="15">
        <v>3.2023000000000001</v>
      </c>
      <c r="P64" s="15" t="s">
        <v>118</v>
      </c>
      <c r="Q64" s="15" t="s">
        <v>60</v>
      </c>
      <c r="R64" s="12" t="s">
        <v>32</v>
      </c>
      <c r="S64" s="15" t="s">
        <v>77</v>
      </c>
      <c r="T64" s="15">
        <v>0</v>
      </c>
      <c r="U64" s="15">
        <v>0</v>
      </c>
      <c r="V64" s="214" t="s">
        <v>80</v>
      </c>
      <c r="W64" s="21"/>
      <c r="X64" s="21"/>
      <c r="Y64" s="21"/>
      <c r="Z64" s="21"/>
    </row>
    <row r="65" spans="1:26" s="22" customFormat="1" ht="67.5" x14ac:dyDescent="0.2">
      <c r="A65" s="15">
        <v>44</v>
      </c>
      <c r="B65" s="18" t="s">
        <v>325</v>
      </c>
      <c r="C65" s="18" t="s">
        <v>332</v>
      </c>
      <c r="D65" s="15" t="s">
        <v>132</v>
      </c>
      <c r="E65" s="18" t="s">
        <v>326</v>
      </c>
      <c r="F65" s="10" t="s">
        <v>93</v>
      </c>
      <c r="G65" s="15" t="s">
        <v>235</v>
      </c>
      <c r="H65" s="15" t="s">
        <v>247</v>
      </c>
      <c r="I65" s="15" t="s">
        <v>327</v>
      </c>
      <c r="J65" s="10" t="s">
        <v>31</v>
      </c>
      <c r="K65" s="10" t="s">
        <v>56</v>
      </c>
      <c r="L65" s="34" t="s">
        <v>328</v>
      </c>
      <c r="M65" s="15" t="s">
        <v>142</v>
      </c>
      <c r="N65" s="15">
        <v>12.202199999999999</v>
      </c>
      <c r="O65" s="15">
        <v>8.2022999999999993</v>
      </c>
      <c r="P65" s="15" t="s">
        <v>148</v>
      </c>
      <c r="Q65" s="15" t="s">
        <v>60</v>
      </c>
      <c r="R65" s="12" t="s">
        <v>32</v>
      </c>
      <c r="S65" s="15" t="s">
        <v>60</v>
      </c>
      <c r="T65" s="15">
        <v>0</v>
      </c>
      <c r="U65" s="15">
        <v>0</v>
      </c>
      <c r="V65" s="214" t="s">
        <v>80</v>
      </c>
      <c r="W65" s="21"/>
      <c r="X65" s="21"/>
      <c r="Y65" s="21"/>
      <c r="Z65" s="21"/>
    </row>
    <row r="66" spans="1:26" s="22" customFormat="1" ht="112.5" customHeight="1" x14ac:dyDescent="0.2">
      <c r="A66" s="15">
        <v>45</v>
      </c>
      <c r="B66" s="47" t="s">
        <v>92</v>
      </c>
      <c r="C66" s="47" t="s">
        <v>91</v>
      </c>
      <c r="D66" s="15" t="s">
        <v>133</v>
      </c>
      <c r="E66" s="18" t="s">
        <v>127</v>
      </c>
      <c r="F66" s="10" t="s">
        <v>93</v>
      </c>
      <c r="G66" s="15">
        <v>356</v>
      </c>
      <c r="H66" s="15" t="s">
        <v>96</v>
      </c>
      <c r="I66" s="15">
        <v>377</v>
      </c>
      <c r="J66" s="10" t="s">
        <v>31</v>
      </c>
      <c r="K66" s="10" t="s">
        <v>56</v>
      </c>
      <c r="L66" s="34" t="s">
        <v>329</v>
      </c>
      <c r="M66" s="15" t="s">
        <v>142</v>
      </c>
      <c r="N66" s="15">
        <v>12.202199999999999</v>
      </c>
      <c r="O66" s="15">
        <v>1.2023999999999999</v>
      </c>
      <c r="P66" s="15" t="s">
        <v>148</v>
      </c>
      <c r="Q66" s="15" t="s">
        <v>60</v>
      </c>
      <c r="R66" s="12" t="s">
        <v>32</v>
      </c>
      <c r="S66" s="15" t="s">
        <v>60</v>
      </c>
      <c r="T66" s="15">
        <v>0</v>
      </c>
      <c r="U66" s="15">
        <v>0</v>
      </c>
      <c r="V66" s="214" t="s">
        <v>80</v>
      </c>
      <c r="W66" s="21"/>
      <c r="X66" s="21"/>
      <c r="Y66" s="21"/>
      <c r="Z66" s="21"/>
    </row>
    <row r="67" spans="1:26" s="22" customFormat="1" ht="294" customHeight="1" x14ac:dyDescent="0.2">
      <c r="A67" s="242">
        <v>46</v>
      </c>
      <c r="B67" s="257" t="s">
        <v>137</v>
      </c>
      <c r="C67" s="257" t="s">
        <v>138</v>
      </c>
      <c r="D67" s="242" t="s">
        <v>139</v>
      </c>
      <c r="E67" s="257" t="s">
        <v>104</v>
      </c>
      <c r="F67" s="238" t="s">
        <v>93</v>
      </c>
      <c r="G67" s="242" t="s">
        <v>167</v>
      </c>
      <c r="H67" s="242" t="s">
        <v>146</v>
      </c>
      <c r="I67" s="242" t="s">
        <v>330</v>
      </c>
      <c r="J67" s="238" t="s">
        <v>31</v>
      </c>
      <c r="K67" s="238" t="s">
        <v>56</v>
      </c>
      <c r="L67" s="245" t="s">
        <v>331</v>
      </c>
      <c r="M67" s="242" t="s">
        <v>142</v>
      </c>
      <c r="N67" s="242" t="s">
        <v>147</v>
      </c>
      <c r="O67" s="246" t="str">
        <f>"01.2024"</f>
        <v>01.2024</v>
      </c>
      <c r="P67" s="242" t="s">
        <v>63</v>
      </c>
      <c r="Q67" s="242" t="s">
        <v>60</v>
      </c>
      <c r="R67" s="236" t="s">
        <v>32</v>
      </c>
      <c r="S67" s="242" t="s">
        <v>77</v>
      </c>
      <c r="T67" s="242">
        <v>0</v>
      </c>
      <c r="U67" s="242" t="s">
        <v>33</v>
      </c>
      <c r="V67" s="236" t="s">
        <v>80</v>
      </c>
      <c r="W67" s="244"/>
      <c r="X67" s="244"/>
      <c r="Y67" s="244"/>
      <c r="Z67" s="244"/>
    </row>
    <row r="68" spans="1:26" s="22" customFormat="1" ht="324" customHeight="1" x14ac:dyDescent="0.2">
      <c r="A68" s="243"/>
      <c r="B68" s="258"/>
      <c r="C68" s="258"/>
      <c r="D68" s="259"/>
      <c r="E68" s="243"/>
      <c r="F68" s="260"/>
      <c r="G68" s="261"/>
      <c r="H68" s="243"/>
      <c r="I68" s="243"/>
      <c r="J68" s="243"/>
      <c r="K68" s="243"/>
      <c r="L68" s="243"/>
      <c r="M68" s="243"/>
      <c r="N68" s="243"/>
      <c r="O68" s="243"/>
      <c r="P68" s="243"/>
      <c r="Q68" s="243"/>
      <c r="R68" s="243"/>
      <c r="S68" s="243"/>
      <c r="T68" s="243"/>
      <c r="U68" s="243"/>
      <c r="V68" s="243"/>
      <c r="W68" s="243"/>
      <c r="X68" s="243"/>
      <c r="Y68" s="243"/>
      <c r="Z68" s="243"/>
    </row>
    <row r="69" spans="1:26" ht="93" customHeight="1" x14ac:dyDescent="0.2">
      <c r="A69" s="56">
        <v>47</v>
      </c>
      <c r="B69" s="57" t="s">
        <v>387</v>
      </c>
      <c r="C69" s="57" t="s">
        <v>388</v>
      </c>
      <c r="D69" s="56" t="s">
        <v>389</v>
      </c>
      <c r="E69" s="57" t="s">
        <v>390</v>
      </c>
      <c r="F69" s="10" t="s">
        <v>175</v>
      </c>
      <c r="G69" s="56" t="s">
        <v>391</v>
      </c>
      <c r="H69" s="56" t="s">
        <v>392</v>
      </c>
      <c r="I69" s="56" t="s">
        <v>393</v>
      </c>
      <c r="J69" s="10" t="s">
        <v>31</v>
      </c>
      <c r="K69" s="10" t="s">
        <v>56</v>
      </c>
      <c r="L69" s="58" t="s">
        <v>394</v>
      </c>
      <c r="M69" s="56" t="s">
        <v>142</v>
      </c>
      <c r="N69" s="56">
        <v>12.202199999999999</v>
      </c>
      <c r="O69" s="56">
        <v>1.2023999999999999</v>
      </c>
      <c r="P69" s="56" t="s">
        <v>57</v>
      </c>
      <c r="Q69" s="56" t="s">
        <v>77</v>
      </c>
      <c r="R69" s="12" t="s">
        <v>32</v>
      </c>
      <c r="S69" s="56" t="s">
        <v>77</v>
      </c>
      <c r="T69" s="56">
        <v>0</v>
      </c>
      <c r="U69" s="56">
        <v>0</v>
      </c>
      <c r="V69" s="59" t="s">
        <v>80</v>
      </c>
      <c r="W69" s="60"/>
      <c r="X69" s="60"/>
      <c r="Y69" s="60"/>
      <c r="Z69" s="60"/>
    </row>
    <row r="70" spans="1:26" ht="78.75" x14ac:dyDescent="0.2">
      <c r="A70" s="56">
        <v>48</v>
      </c>
      <c r="B70" s="57" t="s">
        <v>395</v>
      </c>
      <c r="C70" s="57" t="s">
        <v>396</v>
      </c>
      <c r="D70" s="56" t="s">
        <v>134</v>
      </c>
      <c r="E70" s="57" t="s">
        <v>397</v>
      </c>
      <c r="F70" s="10" t="s">
        <v>175</v>
      </c>
      <c r="G70" s="56" t="s">
        <v>398</v>
      </c>
      <c r="H70" s="56" t="s">
        <v>399</v>
      </c>
      <c r="I70" s="56" t="s">
        <v>400</v>
      </c>
      <c r="J70" s="10" t="s">
        <v>31</v>
      </c>
      <c r="K70" s="10" t="s">
        <v>56</v>
      </c>
      <c r="L70" s="58" t="s">
        <v>401</v>
      </c>
      <c r="M70" s="56" t="s">
        <v>142</v>
      </c>
      <c r="N70" s="56">
        <v>12.202199999999999</v>
      </c>
      <c r="O70" s="56">
        <v>1.2023999999999999</v>
      </c>
      <c r="P70" s="56" t="s">
        <v>57</v>
      </c>
      <c r="Q70" s="56" t="s">
        <v>77</v>
      </c>
      <c r="R70" s="12" t="s">
        <v>32</v>
      </c>
      <c r="S70" s="56" t="s">
        <v>77</v>
      </c>
      <c r="T70" s="56">
        <v>0</v>
      </c>
      <c r="U70" s="56">
        <v>0</v>
      </c>
      <c r="V70" s="209" t="s">
        <v>80</v>
      </c>
      <c r="W70" s="60"/>
      <c r="X70" s="60"/>
      <c r="Y70" s="60"/>
      <c r="Z70" s="60"/>
    </row>
    <row r="71" spans="1:26" ht="78.75" x14ac:dyDescent="0.2">
      <c r="A71" s="56">
        <v>49</v>
      </c>
      <c r="B71" s="61" t="s">
        <v>402</v>
      </c>
      <c r="C71" s="61" t="s">
        <v>105</v>
      </c>
      <c r="D71" s="56" t="s">
        <v>133</v>
      </c>
      <c r="E71" s="57" t="s">
        <v>174</v>
      </c>
      <c r="F71" s="10" t="s">
        <v>175</v>
      </c>
      <c r="G71" s="56"/>
      <c r="H71" s="56"/>
      <c r="I71" s="56" t="s">
        <v>403</v>
      </c>
      <c r="J71" s="10" t="s">
        <v>31</v>
      </c>
      <c r="K71" s="10" t="s">
        <v>56</v>
      </c>
      <c r="L71" s="58" t="s">
        <v>404</v>
      </c>
      <c r="M71" s="56" t="s">
        <v>142</v>
      </c>
      <c r="N71" s="56">
        <v>12.202199999999999</v>
      </c>
      <c r="O71" s="56">
        <v>1.2023999999999999</v>
      </c>
      <c r="P71" s="56" t="s">
        <v>57</v>
      </c>
      <c r="Q71" s="56" t="s">
        <v>77</v>
      </c>
      <c r="R71" s="12" t="s">
        <v>32</v>
      </c>
      <c r="S71" s="56" t="s">
        <v>77</v>
      </c>
      <c r="T71" s="56">
        <v>0</v>
      </c>
      <c r="U71" s="56">
        <v>0</v>
      </c>
      <c r="V71" s="209" t="s">
        <v>80</v>
      </c>
      <c r="W71" s="60"/>
      <c r="X71" s="60"/>
      <c r="Y71" s="60"/>
      <c r="Z71" s="60"/>
    </row>
    <row r="72" spans="1:26" s="22" customFormat="1" ht="67.5" x14ac:dyDescent="0.2">
      <c r="A72" s="15">
        <v>50</v>
      </c>
      <c r="B72" s="17">
        <v>18.12</v>
      </c>
      <c r="C72" s="15" t="s">
        <v>169</v>
      </c>
      <c r="D72" s="15" t="s">
        <v>133</v>
      </c>
      <c r="E72" s="15" t="s">
        <v>218</v>
      </c>
      <c r="F72" s="10" t="s">
        <v>93</v>
      </c>
      <c r="G72" s="18"/>
      <c r="H72" s="15"/>
      <c r="I72" s="15" t="s">
        <v>219</v>
      </c>
      <c r="J72" s="10" t="s">
        <v>31</v>
      </c>
      <c r="K72" s="10" t="s">
        <v>56</v>
      </c>
      <c r="L72" s="11" t="s">
        <v>368</v>
      </c>
      <c r="M72" s="9" t="s">
        <v>142</v>
      </c>
      <c r="N72" s="9">
        <v>5.2022000000000004</v>
      </c>
      <c r="O72" s="40">
        <v>1.2022999999999999</v>
      </c>
      <c r="P72" s="15" t="s">
        <v>118</v>
      </c>
      <c r="Q72" s="15" t="s">
        <v>60</v>
      </c>
      <c r="R72" s="12" t="s">
        <v>32</v>
      </c>
      <c r="S72" s="15" t="s">
        <v>77</v>
      </c>
      <c r="T72" s="12" t="s">
        <v>77</v>
      </c>
      <c r="U72" s="12" t="s">
        <v>33</v>
      </c>
      <c r="V72" s="209" t="s">
        <v>80</v>
      </c>
      <c r="W72" s="21"/>
      <c r="X72" s="21"/>
      <c r="Y72" s="21"/>
      <c r="Z72" s="21"/>
    </row>
    <row r="73" spans="1:26" s="79" customFormat="1" ht="67.5" x14ac:dyDescent="0.2">
      <c r="A73" s="74">
        <v>51</v>
      </c>
      <c r="B73" s="74">
        <v>95.11</v>
      </c>
      <c r="C73" s="74" t="s">
        <v>220</v>
      </c>
      <c r="D73" s="74" t="s">
        <v>133</v>
      </c>
      <c r="E73" s="74" t="s">
        <v>221</v>
      </c>
      <c r="F73" s="75" t="s">
        <v>93</v>
      </c>
      <c r="G73" s="75"/>
      <c r="H73" s="74"/>
      <c r="I73" s="74" t="s">
        <v>219</v>
      </c>
      <c r="J73" s="75" t="s">
        <v>31</v>
      </c>
      <c r="K73" s="75" t="s">
        <v>56</v>
      </c>
      <c r="L73" s="76" t="s">
        <v>369</v>
      </c>
      <c r="M73" s="74" t="s">
        <v>142</v>
      </c>
      <c r="N73" s="74">
        <v>5.2022000000000004</v>
      </c>
      <c r="O73" s="74">
        <v>1.2022999999999999</v>
      </c>
      <c r="P73" s="74" t="s">
        <v>118</v>
      </c>
      <c r="Q73" s="74" t="s">
        <v>60</v>
      </c>
      <c r="R73" s="77" t="s">
        <v>32</v>
      </c>
      <c r="S73" s="74" t="s">
        <v>77</v>
      </c>
      <c r="T73" s="77" t="s">
        <v>77</v>
      </c>
      <c r="U73" s="77" t="s">
        <v>33</v>
      </c>
      <c r="V73" s="209" t="s">
        <v>80</v>
      </c>
      <c r="W73" s="78"/>
      <c r="X73" s="78"/>
      <c r="Y73" s="78"/>
      <c r="Z73" s="78"/>
    </row>
    <row r="74" spans="1:26" ht="78.75" x14ac:dyDescent="0.2">
      <c r="A74" s="56">
        <v>52</v>
      </c>
      <c r="B74" s="57" t="s">
        <v>168</v>
      </c>
      <c r="C74" s="57" t="s">
        <v>169</v>
      </c>
      <c r="D74" s="56" t="s">
        <v>133</v>
      </c>
      <c r="E74" s="57" t="s">
        <v>407</v>
      </c>
      <c r="F74" s="53" t="s">
        <v>93</v>
      </c>
      <c r="G74" s="56"/>
      <c r="H74" s="56"/>
      <c r="I74" s="56" t="s">
        <v>403</v>
      </c>
      <c r="J74" s="53" t="s">
        <v>31</v>
      </c>
      <c r="K74" s="53" t="s">
        <v>56</v>
      </c>
      <c r="L74" s="58" t="s">
        <v>408</v>
      </c>
      <c r="M74" s="56" t="s">
        <v>142</v>
      </c>
      <c r="N74" s="56">
        <v>12.202199999999999</v>
      </c>
      <c r="O74" s="56">
        <v>1.2023999999999999</v>
      </c>
      <c r="P74" s="56" t="s">
        <v>148</v>
      </c>
      <c r="Q74" s="56" t="s">
        <v>60</v>
      </c>
      <c r="R74" s="55" t="s">
        <v>32</v>
      </c>
      <c r="S74" s="56" t="s">
        <v>60</v>
      </c>
      <c r="T74" s="56">
        <v>0</v>
      </c>
      <c r="U74" s="56">
        <v>0</v>
      </c>
      <c r="V74" s="209" t="s">
        <v>80</v>
      </c>
      <c r="W74" s="60"/>
      <c r="X74" s="60"/>
      <c r="Y74" s="60"/>
      <c r="Z74" s="60"/>
    </row>
    <row r="75" spans="1:26" ht="78.75" x14ac:dyDescent="0.2">
      <c r="A75" s="56">
        <v>53</v>
      </c>
      <c r="B75" s="57" t="s">
        <v>470</v>
      </c>
      <c r="C75" s="57" t="s">
        <v>204</v>
      </c>
      <c r="D75" s="56" t="s">
        <v>133</v>
      </c>
      <c r="E75" s="57" t="s">
        <v>409</v>
      </c>
      <c r="F75" s="53" t="s">
        <v>93</v>
      </c>
      <c r="G75" s="56"/>
      <c r="H75" s="56"/>
      <c r="I75" s="56" t="s">
        <v>403</v>
      </c>
      <c r="J75" s="53" t="s">
        <v>31</v>
      </c>
      <c r="K75" s="53" t="s">
        <v>56</v>
      </c>
      <c r="L75" s="58" t="s">
        <v>410</v>
      </c>
      <c r="M75" s="56" t="s">
        <v>142</v>
      </c>
      <c r="N75" s="56">
        <v>12.202199999999999</v>
      </c>
      <c r="O75" s="56">
        <v>1.2023999999999999</v>
      </c>
      <c r="P75" s="56" t="s">
        <v>148</v>
      </c>
      <c r="Q75" s="56" t="s">
        <v>60</v>
      </c>
      <c r="R75" s="55" t="s">
        <v>32</v>
      </c>
      <c r="S75" s="56" t="s">
        <v>60</v>
      </c>
      <c r="T75" s="56">
        <v>0</v>
      </c>
      <c r="U75" s="56">
        <v>0</v>
      </c>
      <c r="V75" s="209" t="s">
        <v>80</v>
      </c>
      <c r="W75" s="60"/>
      <c r="X75" s="60"/>
      <c r="Y75" s="60"/>
      <c r="Z75" s="60"/>
    </row>
    <row r="76" spans="1:26" ht="294" customHeight="1" x14ac:dyDescent="0.2">
      <c r="A76" s="235">
        <v>54</v>
      </c>
      <c r="B76" s="262" t="s">
        <v>137</v>
      </c>
      <c r="C76" s="262" t="s">
        <v>138</v>
      </c>
      <c r="D76" s="235" t="s">
        <v>139</v>
      </c>
      <c r="E76" s="262" t="s">
        <v>104</v>
      </c>
      <c r="F76" s="238" t="s">
        <v>175</v>
      </c>
      <c r="G76" s="235" t="s">
        <v>167</v>
      </c>
      <c r="H76" s="235" t="s">
        <v>146</v>
      </c>
      <c r="I76" s="235" t="s">
        <v>411</v>
      </c>
      <c r="J76" s="238" t="s">
        <v>31</v>
      </c>
      <c r="K76" s="238" t="s">
        <v>56</v>
      </c>
      <c r="L76" s="240" t="s">
        <v>412</v>
      </c>
      <c r="M76" s="235" t="s">
        <v>142</v>
      </c>
      <c r="N76" s="235" t="s">
        <v>147</v>
      </c>
      <c r="O76" s="232" t="str">
        <f>"02.2023"</f>
        <v>02.2023</v>
      </c>
      <c r="P76" s="233" t="s">
        <v>57</v>
      </c>
      <c r="Q76" s="235" t="s">
        <v>77</v>
      </c>
      <c r="R76" s="236" t="s">
        <v>32</v>
      </c>
      <c r="S76" s="235" t="s">
        <v>77</v>
      </c>
      <c r="T76" s="235">
        <v>0</v>
      </c>
      <c r="U76" s="235" t="s">
        <v>33</v>
      </c>
      <c r="V76" s="237" t="s">
        <v>80</v>
      </c>
      <c r="W76" s="230"/>
      <c r="X76" s="230"/>
      <c r="Y76" s="230"/>
      <c r="Z76" s="230"/>
    </row>
    <row r="77" spans="1:26" ht="324" customHeight="1" x14ac:dyDescent="0.2">
      <c r="A77" s="231"/>
      <c r="B77" s="263"/>
      <c r="C77" s="263"/>
      <c r="D77" s="264"/>
      <c r="E77" s="231"/>
      <c r="F77" s="231"/>
      <c r="G77" s="239"/>
      <c r="H77" s="231"/>
      <c r="I77" s="231"/>
      <c r="J77" s="231"/>
      <c r="K77" s="231"/>
      <c r="L77" s="241"/>
      <c r="M77" s="231"/>
      <c r="N77" s="231"/>
      <c r="O77" s="231"/>
      <c r="P77" s="234"/>
      <c r="Q77" s="231"/>
      <c r="R77" s="231"/>
      <c r="S77" s="231"/>
      <c r="T77" s="231"/>
      <c r="U77" s="231"/>
      <c r="V77" s="231"/>
      <c r="W77" s="231"/>
      <c r="X77" s="231"/>
      <c r="Y77" s="231"/>
      <c r="Z77" s="231"/>
    </row>
    <row r="78" spans="1:26" s="22" customFormat="1" ht="67.5" x14ac:dyDescent="0.2">
      <c r="A78" s="15">
        <v>55</v>
      </c>
      <c r="B78" s="17" t="s">
        <v>65</v>
      </c>
      <c r="C78" s="15" t="s">
        <v>66</v>
      </c>
      <c r="D78" s="15" t="s">
        <v>132</v>
      </c>
      <c r="E78" s="15" t="s">
        <v>222</v>
      </c>
      <c r="F78" s="10" t="s">
        <v>93</v>
      </c>
      <c r="G78" s="18"/>
      <c r="H78" s="15"/>
      <c r="I78" s="15" t="s">
        <v>219</v>
      </c>
      <c r="J78" s="10" t="s">
        <v>31</v>
      </c>
      <c r="K78" s="10" t="s">
        <v>56</v>
      </c>
      <c r="L78" s="17" t="s">
        <v>370</v>
      </c>
      <c r="M78" s="15" t="s">
        <v>142</v>
      </c>
      <c r="N78" s="15">
        <v>5.2022000000000004</v>
      </c>
      <c r="O78" s="15">
        <v>1.2022999999999999</v>
      </c>
      <c r="P78" s="15" t="s">
        <v>118</v>
      </c>
      <c r="Q78" s="15" t="s">
        <v>60</v>
      </c>
      <c r="R78" s="12" t="s">
        <v>32</v>
      </c>
      <c r="S78" s="15" t="s">
        <v>77</v>
      </c>
      <c r="T78" s="12" t="s">
        <v>77</v>
      </c>
      <c r="U78" s="12" t="s">
        <v>33</v>
      </c>
      <c r="V78" s="20" t="s">
        <v>80</v>
      </c>
      <c r="W78" s="21"/>
      <c r="X78" s="21"/>
      <c r="Y78" s="21"/>
      <c r="Z78" s="21"/>
    </row>
    <row r="79" spans="1:26" s="22" customFormat="1" ht="72" customHeight="1" x14ac:dyDescent="0.2">
      <c r="A79" s="15">
        <v>56</v>
      </c>
      <c r="B79" s="17" t="s">
        <v>102</v>
      </c>
      <c r="C79" s="15" t="s">
        <v>111</v>
      </c>
      <c r="D79" s="15" t="s">
        <v>133</v>
      </c>
      <c r="E79" s="15" t="s">
        <v>224</v>
      </c>
      <c r="F79" s="10" t="s">
        <v>225</v>
      </c>
      <c r="G79" s="18" t="s">
        <v>160</v>
      </c>
      <c r="H79" s="15" t="s">
        <v>103</v>
      </c>
      <c r="I79" s="15" t="s">
        <v>223</v>
      </c>
      <c r="J79" s="10" t="s">
        <v>31</v>
      </c>
      <c r="K79" s="10" t="s">
        <v>56</v>
      </c>
      <c r="L79" s="17" t="s">
        <v>371</v>
      </c>
      <c r="M79" s="15" t="s">
        <v>142</v>
      </c>
      <c r="N79" s="15">
        <v>6.2022000000000004</v>
      </c>
      <c r="O79" s="15">
        <v>1.2022999999999999</v>
      </c>
      <c r="P79" s="40" t="s">
        <v>57</v>
      </c>
      <c r="Q79" s="15" t="s">
        <v>77</v>
      </c>
      <c r="R79" s="12" t="s">
        <v>32</v>
      </c>
      <c r="S79" s="15" t="s">
        <v>77</v>
      </c>
      <c r="T79" s="12" t="s">
        <v>60</v>
      </c>
      <c r="U79" s="12" t="s">
        <v>33</v>
      </c>
      <c r="V79" s="20" t="s">
        <v>80</v>
      </c>
      <c r="W79" s="21"/>
      <c r="X79" s="21"/>
      <c r="Y79" s="21"/>
      <c r="Z79" s="21"/>
    </row>
    <row r="80" spans="1:26" s="22" customFormat="1" ht="67.5" x14ac:dyDescent="0.2">
      <c r="A80" s="15">
        <v>57</v>
      </c>
      <c r="B80" s="17" t="s">
        <v>102</v>
      </c>
      <c r="C80" s="15" t="s">
        <v>111</v>
      </c>
      <c r="D80" s="15" t="s">
        <v>133</v>
      </c>
      <c r="E80" s="15" t="s">
        <v>226</v>
      </c>
      <c r="F80" s="10" t="s">
        <v>225</v>
      </c>
      <c r="G80" s="18" t="s">
        <v>160</v>
      </c>
      <c r="H80" s="15" t="s">
        <v>103</v>
      </c>
      <c r="I80" s="15" t="s">
        <v>227</v>
      </c>
      <c r="J80" s="10" t="s">
        <v>31</v>
      </c>
      <c r="K80" s="10" t="s">
        <v>56</v>
      </c>
      <c r="L80" s="17" t="s">
        <v>372</v>
      </c>
      <c r="M80" s="15" t="s">
        <v>142</v>
      </c>
      <c r="N80" s="15">
        <v>7.2022000000000004</v>
      </c>
      <c r="O80" s="15">
        <v>1.2022999999999999</v>
      </c>
      <c r="P80" s="40" t="s">
        <v>57</v>
      </c>
      <c r="Q80" s="15" t="s">
        <v>77</v>
      </c>
      <c r="R80" s="12" t="s">
        <v>32</v>
      </c>
      <c r="S80" s="12" t="s">
        <v>77</v>
      </c>
      <c r="T80" s="12" t="s">
        <v>60</v>
      </c>
      <c r="U80" s="12" t="s">
        <v>33</v>
      </c>
      <c r="V80" s="20" t="s">
        <v>80</v>
      </c>
      <c r="W80" s="21"/>
      <c r="X80" s="21"/>
      <c r="Y80" s="21"/>
      <c r="Z80" s="21"/>
    </row>
    <row r="81" spans="1:26" s="22" customFormat="1" ht="78.75" customHeight="1" x14ac:dyDescent="0.2">
      <c r="A81" s="9">
        <v>58</v>
      </c>
      <c r="B81" s="9" t="s">
        <v>229</v>
      </c>
      <c r="C81" s="9" t="s">
        <v>230</v>
      </c>
      <c r="D81" s="9" t="s">
        <v>133</v>
      </c>
      <c r="E81" s="9" t="s">
        <v>231</v>
      </c>
      <c r="F81" s="10" t="s">
        <v>175</v>
      </c>
      <c r="G81" s="9" t="s">
        <v>160</v>
      </c>
      <c r="H81" s="9" t="s">
        <v>233</v>
      </c>
      <c r="I81" s="9" t="s">
        <v>234</v>
      </c>
      <c r="J81" s="10" t="s">
        <v>31</v>
      </c>
      <c r="K81" s="10" t="s">
        <v>56</v>
      </c>
      <c r="L81" s="11" t="s">
        <v>373</v>
      </c>
      <c r="M81" s="9" t="s">
        <v>142</v>
      </c>
      <c r="N81" s="15">
        <v>7.2022000000000004</v>
      </c>
      <c r="O81" s="9">
        <v>1.2022999999999999</v>
      </c>
      <c r="P81" s="9" t="s">
        <v>57</v>
      </c>
      <c r="Q81" s="9" t="s">
        <v>77</v>
      </c>
      <c r="R81" s="12" t="s">
        <v>32</v>
      </c>
      <c r="S81" s="9" t="s">
        <v>77</v>
      </c>
      <c r="T81" s="9" t="s">
        <v>60</v>
      </c>
      <c r="U81" s="9">
        <v>0</v>
      </c>
      <c r="V81" s="12" t="s">
        <v>80</v>
      </c>
      <c r="W81" s="9"/>
      <c r="X81" s="9"/>
      <c r="Y81" s="9"/>
      <c r="Z81" s="9"/>
    </row>
    <row r="82" spans="1:26" s="22" customFormat="1" ht="357.75" customHeight="1" x14ac:dyDescent="0.2">
      <c r="A82" s="294">
        <v>59</v>
      </c>
      <c r="B82" s="27" t="s">
        <v>242</v>
      </c>
      <c r="C82" s="27" t="s">
        <v>238</v>
      </c>
      <c r="D82" s="242" t="s">
        <v>133</v>
      </c>
      <c r="E82" s="242" t="s">
        <v>112</v>
      </c>
      <c r="F82" s="238" t="s">
        <v>93</v>
      </c>
      <c r="G82" s="27" t="s">
        <v>239</v>
      </c>
      <c r="H82" s="27" t="s">
        <v>240</v>
      </c>
      <c r="I82" s="27" t="s">
        <v>241</v>
      </c>
      <c r="J82" s="238" t="s">
        <v>31</v>
      </c>
      <c r="K82" s="238" t="s">
        <v>56</v>
      </c>
      <c r="L82" s="245" t="s">
        <v>374</v>
      </c>
      <c r="M82" s="242" t="s">
        <v>142</v>
      </c>
      <c r="N82" s="242">
        <v>8.2021999999999995</v>
      </c>
      <c r="O82" s="242">
        <v>9.2022999999999993</v>
      </c>
      <c r="P82" s="242" t="s">
        <v>119</v>
      </c>
      <c r="Q82" s="242" t="s">
        <v>60</v>
      </c>
      <c r="R82" s="236" t="s">
        <v>32</v>
      </c>
      <c r="S82" s="242" t="s">
        <v>77</v>
      </c>
      <c r="T82" s="242" t="s">
        <v>60</v>
      </c>
      <c r="U82" s="242">
        <v>0</v>
      </c>
      <c r="V82" s="236" t="s">
        <v>80</v>
      </c>
      <c r="W82" s="242"/>
      <c r="X82" s="242"/>
      <c r="Y82" s="242"/>
      <c r="Z82" s="242"/>
    </row>
    <row r="83" spans="1:26" s="22" customFormat="1" ht="357.6" customHeight="1" x14ac:dyDescent="0.2">
      <c r="A83" s="296"/>
      <c r="B83" s="62" t="s">
        <v>242</v>
      </c>
      <c r="C83" s="62" t="s">
        <v>238</v>
      </c>
      <c r="D83" s="293"/>
      <c r="E83" s="293"/>
      <c r="F83" s="293"/>
      <c r="G83" s="62" t="s">
        <v>239</v>
      </c>
      <c r="H83" s="62" t="s">
        <v>240</v>
      </c>
      <c r="I83" s="62" t="s">
        <v>241</v>
      </c>
      <c r="J83" s="293"/>
      <c r="K83" s="293"/>
      <c r="L83" s="245"/>
      <c r="M83" s="293"/>
      <c r="N83" s="293"/>
      <c r="O83" s="293"/>
      <c r="P83" s="293"/>
      <c r="Q83" s="293"/>
      <c r="R83" s="293"/>
      <c r="S83" s="293"/>
      <c r="T83" s="293"/>
      <c r="U83" s="293"/>
      <c r="V83" s="293"/>
      <c r="W83" s="293"/>
      <c r="X83" s="293"/>
      <c r="Y83" s="293"/>
      <c r="Z83" s="293"/>
    </row>
    <row r="84" spans="1:26" s="16" customFormat="1" ht="67.5" x14ac:dyDescent="0.2">
      <c r="A84" s="9">
        <v>60</v>
      </c>
      <c r="B84" s="9" t="s">
        <v>116</v>
      </c>
      <c r="C84" s="9" t="s">
        <v>117</v>
      </c>
      <c r="D84" s="9" t="s">
        <v>133</v>
      </c>
      <c r="E84" s="9" t="s">
        <v>171</v>
      </c>
      <c r="F84" s="10" t="s">
        <v>93</v>
      </c>
      <c r="G84" s="10" t="s">
        <v>161</v>
      </c>
      <c r="H84" s="9" t="s">
        <v>99</v>
      </c>
      <c r="I84" s="9">
        <v>9</v>
      </c>
      <c r="J84" s="10" t="s">
        <v>31</v>
      </c>
      <c r="K84" s="10" t="s">
        <v>56</v>
      </c>
      <c r="L84" s="11" t="s">
        <v>376</v>
      </c>
      <c r="M84" s="9" t="s">
        <v>142</v>
      </c>
      <c r="N84" s="9">
        <v>2.2021999999999999</v>
      </c>
      <c r="O84" s="9" t="s">
        <v>156</v>
      </c>
      <c r="P84" s="9" t="s">
        <v>148</v>
      </c>
      <c r="Q84" s="9" t="s">
        <v>60</v>
      </c>
      <c r="R84" s="12" t="s">
        <v>32</v>
      </c>
      <c r="S84" s="9" t="s">
        <v>60</v>
      </c>
      <c r="T84" s="12" t="s">
        <v>77</v>
      </c>
      <c r="U84" s="12" t="s">
        <v>33</v>
      </c>
      <c r="V84" s="12" t="s">
        <v>80</v>
      </c>
      <c r="W84" s="13"/>
      <c r="X84" s="10"/>
      <c r="Y84" s="13"/>
      <c r="Z84" s="13"/>
    </row>
    <row r="85" spans="1:26" s="22" customFormat="1" ht="72.75" customHeight="1" x14ac:dyDescent="0.2">
      <c r="A85" s="63">
        <v>61</v>
      </c>
      <c r="B85" s="15" t="s">
        <v>229</v>
      </c>
      <c r="C85" s="15" t="s">
        <v>230</v>
      </c>
      <c r="D85" s="15" t="s">
        <v>133</v>
      </c>
      <c r="E85" s="15" t="s">
        <v>243</v>
      </c>
      <c r="F85" s="15" t="s">
        <v>225</v>
      </c>
      <c r="G85" s="15">
        <v>113</v>
      </c>
      <c r="H85" s="15" t="s">
        <v>76</v>
      </c>
      <c r="I85" s="15" t="s">
        <v>244</v>
      </c>
      <c r="J85" s="10" t="s">
        <v>31</v>
      </c>
      <c r="K85" s="10" t="s">
        <v>56</v>
      </c>
      <c r="L85" s="34" t="s">
        <v>375</v>
      </c>
      <c r="M85" s="15" t="s">
        <v>142</v>
      </c>
      <c r="N85" s="15">
        <v>8.2021999999999995</v>
      </c>
      <c r="O85" s="15">
        <v>1.2022999999999999</v>
      </c>
      <c r="P85" s="15" t="s">
        <v>57</v>
      </c>
      <c r="Q85" s="15" t="s">
        <v>77</v>
      </c>
      <c r="R85" s="12" t="s">
        <v>32</v>
      </c>
      <c r="S85" s="15" t="s">
        <v>77</v>
      </c>
      <c r="T85" s="15" t="s">
        <v>60</v>
      </c>
      <c r="U85" s="15">
        <v>0</v>
      </c>
      <c r="V85" s="208" t="s">
        <v>80</v>
      </c>
      <c r="W85" s="15"/>
      <c r="X85" s="15"/>
      <c r="Y85" s="15"/>
      <c r="Z85" s="15"/>
    </row>
    <row r="86" spans="1:26" s="22" customFormat="1" ht="75" customHeight="1" x14ac:dyDescent="0.2">
      <c r="A86" s="63">
        <v>62</v>
      </c>
      <c r="B86" s="15" t="s">
        <v>113</v>
      </c>
      <c r="C86" s="15" t="s">
        <v>246</v>
      </c>
      <c r="D86" s="15" t="s">
        <v>133</v>
      </c>
      <c r="E86" s="15" t="s">
        <v>245</v>
      </c>
      <c r="F86" s="15" t="s">
        <v>93</v>
      </c>
      <c r="G86" s="15">
        <v>876</v>
      </c>
      <c r="H86" s="15" t="s">
        <v>54</v>
      </c>
      <c r="I86" s="15">
        <v>219</v>
      </c>
      <c r="J86" s="10" t="s">
        <v>31</v>
      </c>
      <c r="K86" s="10" t="s">
        <v>56</v>
      </c>
      <c r="L86" s="34" t="s">
        <v>248</v>
      </c>
      <c r="M86" s="15" t="s">
        <v>142</v>
      </c>
      <c r="N86" s="15">
        <v>8.2021999999999995</v>
      </c>
      <c r="O86" s="15">
        <v>1.2022999999999999</v>
      </c>
      <c r="P86" s="15" t="s">
        <v>119</v>
      </c>
      <c r="Q86" s="15" t="s">
        <v>60</v>
      </c>
      <c r="R86" s="12" t="s">
        <v>32</v>
      </c>
      <c r="S86" s="15" t="s">
        <v>77</v>
      </c>
      <c r="T86" s="15" t="s">
        <v>60</v>
      </c>
      <c r="U86" s="15">
        <v>0</v>
      </c>
      <c r="V86" s="208" t="s">
        <v>80</v>
      </c>
      <c r="W86" s="15"/>
      <c r="X86" s="15"/>
      <c r="Y86" s="15"/>
      <c r="Z86" s="15"/>
    </row>
    <row r="87" spans="1:26" s="22" customFormat="1" ht="67.5" x14ac:dyDescent="0.2">
      <c r="A87" s="10" t="s">
        <v>405</v>
      </c>
      <c r="B87" s="12" t="s">
        <v>168</v>
      </c>
      <c r="C87" s="15" t="s">
        <v>169</v>
      </c>
      <c r="D87" s="15" t="s">
        <v>133</v>
      </c>
      <c r="E87" s="15" t="s">
        <v>170</v>
      </c>
      <c r="F87" s="10" t="s">
        <v>93</v>
      </c>
      <c r="G87" s="10"/>
      <c r="H87" s="9" t="s">
        <v>143</v>
      </c>
      <c r="I87" s="9" t="s">
        <v>143</v>
      </c>
      <c r="J87" s="10" t="s">
        <v>31</v>
      </c>
      <c r="K87" s="10" t="s">
        <v>56</v>
      </c>
      <c r="L87" s="17" t="s">
        <v>377</v>
      </c>
      <c r="M87" s="15" t="s">
        <v>142</v>
      </c>
      <c r="N87" s="15">
        <v>1.2021999999999999</v>
      </c>
      <c r="O87" s="15">
        <v>2.2023000000000001</v>
      </c>
      <c r="P87" s="15" t="s">
        <v>148</v>
      </c>
      <c r="Q87" s="15" t="s">
        <v>60</v>
      </c>
      <c r="R87" s="12" t="s">
        <v>32</v>
      </c>
      <c r="S87" s="9" t="s">
        <v>60</v>
      </c>
      <c r="T87" s="12" t="s">
        <v>77</v>
      </c>
      <c r="U87" s="12" t="s">
        <v>33</v>
      </c>
      <c r="V87" s="20" t="s">
        <v>80</v>
      </c>
      <c r="W87" s="21"/>
      <c r="X87" s="21"/>
      <c r="Y87" s="21"/>
      <c r="Z87" s="21"/>
    </row>
    <row r="88" spans="1:26" s="22" customFormat="1" ht="67.5" x14ac:dyDescent="0.2">
      <c r="A88" s="29" t="s">
        <v>101</v>
      </c>
      <c r="B88" s="9">
        <v>61.1</v>
      </c>
      <c r="C88" s="9" t="s">
        <v>105</v>
      </c>
      <c r="D88" s="9" t="s">
        <v>133</v>
      </c>
      <c r="E88" s="9" t="s">
        <v>174</v>
      </c>
      <c r="F88" s="10" t="s">
        <v>175</v>
      </c>
      <c r="G88" s="10"/>
      <c r="H88" s="9"/>
      <c r="I88" s="9"/>
      <c r="J88" s="10" t="s">
        <v>31</v>
      </c>
      <c r="K88" s="10" t="s">
        <v>56</v>
      </c>
      <c r="L88" s="11" t="s">
        <v>378</v>
      </c>
      <c r="M88" s="9" t="s">
        <v>142</v>
      </c>
      <c r="N88" s="9">
        <v>2.2021999999999999</v>
      </c>
      <c r="O88" s="9">
        <v>1.2022999999999999</v>
      </c>
      <c r="P88" s="9" t="s">
        <v>57</v>
      </c>
      <c r="Q88" s="40" t="s">
        <v>77</v>
      </c>
      <c r="R88" s="12" t="s">
        <v>32</v>
      </c>
      <c r="S88" s="9" t="s">
        <v>77</v>
      </c>
      <c r="T88" s="12" t="s">
        <v>77</v>
      </c>
      <c r="U88" s="12" t="s">
        <v>33</v>
      </c>
      <c r="V88" s="214" t="s">
        <v>80</v>
      </c>
      <c r="W88" s="21"/>
      <c r="X88" s="21"/>
      <c r="Y88" s="21"/>
      <c r="Z88" s="21"/>
    </row>
    <row r="89" spans="1:26" s="22" customFormat="1" ht="67.5" x14ac:dyDescent="0.2">
      <c r="A89" s="10" t="s">
        <v>406</v>
      </c>
      <c r="B89" s="24">
        <v>49.5</v>
      </c>
      <c r="C89" s="24" t="s">
        <v>176</v>
      </c>
      <c r="D89" s="24" t="s">
        <v>133</v>
      </c>
      <c r="E89" s="24" t="s">
        <v>177</v>
      </c>
      <c r="F89" s="10" t="s">
        <v>175</v>
      </c>
      <c r="G89" s="10" t="s">
        <v>178</v>
      </c>
      <c r="H89" s="24" t="s">
        <v>179</v>
      </c>
      <c r="I89" s="24">
        <v>263932.01</v>
      </c>
      <c r="J89" s="10" t="s">
        <v>31</v>
      </c>
      <c r="K89" s="10" t="s">
        <v>56</v>
      </c>
      <c r="L89" s="25" t="s">
        <v>379</v>
      </c>
      <c r="M89" s="24" t="s">
        <v>142</v>
      </c>
      <c r="N89" s="9">
        <v>2.2021999999999999</v>
      </c>
      <c r="O89" s="24">
        <v>1.2022999999999999</v>
      </c>
      <c r="P89" s="24" t="s">
        <v>57</v>
      </c>
      <c r="Q89" s="64" t="s">
        <v>77</v>
      </c>
      <c r="R89" s="20" t="s">
        <v>32</v>
      </c>
      <c r="S89" s="28" t="s">
        <v>77</v>
      </c>
      <c r="T89" s="20" t="s">
        <v>60</v>
      </c>
      <c r="U89" s="20" t="s">
        <v>33</v>
      </c>
      <c r="V89" s="214" t="s">
        <v>80</v>
      </c>
      <c r="W89" s="65"/>
      <c r="X89" s="65"/>
      <c r="Y89" s="65"/>
      <c r="Z89" s="65"/>
    </row>
    <row r="90" spans="1:26" s="22" customFormat="1" ht="77.25" customHeight="1" x14ac:dyDescent="0.2">
      <c r="A90" s="63">
        <v>66</v>
      </c>
      <c r="B90" s="35" t="s">
        <v>229</v>
      </c>
      <c r="C90" s="15" t="s">
        <v>230</v>
      </c>
      <c r="D90" s="15" t="s">
        <v>133</v>
      </c>
      <c r="E90" s="15" t="s">
        <v>251</v>
      </c>
      <c r="F90" s="15" t="s">
        <v>175</v>
      </c>
      <c r="G90" s="15">
        <v>113</v>
      </c>
      <c r="H90" s="15" t="s">
        <v>252</v>
      </c>
      <c r="I90" s="15">
        <v>330</v>
      </c>
      <c r="J90" s="10" t="s">
        <v>31</v>
      </c>
      <c r="K90" s="10" t="s">
        <v>56</v>
      </c>
      <c r="L90" s="34" t="s">
        <v>253</v>
      </c>
      <c r="M90" s="15" t="s">
        <v>142</v>
      </c>
      <c r="N90" s="36" t="str">
        <f t="shared" ref="N90" si="0">"09.2022"</f>
        <v>09.2022</v>
      </c>
      <c r="O90" s="36" t="str">
        <f>"01.2023"</f>
        <v>01.2023</v>
      </c>
      <c r="P90" s="15" t="s">
        <v>57</v>
      </c>
      <c r="Q90" s="15" t="s">
        <v>77</v>
      </c>
      <c r="R90" s="12" t="s">
        <v>32</v>
      </c>
      <c r="S90" s="15" t="s">
        <v>77</v>
      </c>
      <c r="T90" s="15" t="s">
        <v>60</v>
      </c>
      <c r="U90" s="15">
        <v>0</v>
      </c>
      <c r="V90" s="214" t="s">
        <v>80</v>
      </c>
      <c r="W90" s="15"/>
      <c r="X90" s="15"/>
      <c r="Y90" s="15"/>
      <c r="Z90" s="15"/>
    </row>
    <row r="91" spans="1:26" s="14" customFormat="1" ht="78.75" x14ac:dyDescent="0.2">
      <c r="A91" s="9">
        <v>67</v>
      </c>
      <c r="B91" s="9" t="s">
        <v>102</v>
      </c>
      <c r="C91" s="9" t="s">
        <v>111</v>
      </c>
      <c r="D91" s="9" t="s">
        <v>134</v>
      </c>
      <c r="E91" s="9" t="s">
        <v>114</v>
      </c>
      <c r="F91" s="10" t="s">
        <v>157</v>
      </c>
      <c r="G91" s="10" t="s">
        <v>160</v>
      </c>
      <c r="H91" s="9" t="s">
        <v>103</v>
      </c>
      <c r="I91" s="9" t="s">
        <v>115</v>
      </c>
      <c r="J91" s="10" t="s">
        <v>31</v>
      </c>
      <c r="K91" s="10" t="s">
        <v>56</v>
      </c>
      <c r="L91" s="11" t="s">
        <v>338</v>
      </c>
      <c r="M91" s="9" t="s">
        <v>142</v>
      </c>
      <c r="N91" s="9" t="s">
        <v>149</v>
      </c>
      <c r="O91" s="9" t="s">
        <v>150</v>
      </c>
      <c r="P91" s="9" t="s">
        <v>57</v>
      </c>
      <c r="Q91" s="9" t="s">
        <v>77</v>
      </c>
      <c r="R91" s="12" t="s">
        <v>32</v>
      </c>
      <c r="S91" s="9" t="s">
        <v>77</v>
      </c>
      <c r="T91" s="12" t="s">
        <v>60</v>
      </c>
      <c r="U91" s="12" t="s">
        <v>33</v>
      </c>
      <c r="V91" s="214" t="s">
        <v>80</v>
      </c>
      <c r="W91" s="13"/>
      <c r="X91" s="10"/>
      <c r="Y91" s="13"/>
      <c r="Z91" s="13"/>
    </row>
    <row r="92" spans="1:26" s="14" customFormat="1" ht="78.75" x14ac:dyDescent="0.2">
      <c r="A92" s="9">
        <v>68</v>
      </c>
      <c r="B92" s="9" t="s">
        <v>100</v>
      </c>
      <c r="C92" s="9" t="s">
        <v>110</v>
      </c>
      <c r="D92" s="9" t="s">
        <v>133</v>
      </c>
      <c r="E92" s="9" t="s">
        <v>109</v>
      </c>
      <c r="F92" s="10" t="s">
        <v>157</v>
      </c>
      <c r="G92" s="15">
        <v>876</v>
      </c>
      <c r="H92" s="9" t="s">
        <v>54</v>
      </c>
      <c r="I92" s="9" t="s">
        <v>9</v>
      </c>
      <c r="J92" s="10" t="s">
        <v>31</v>
      </c>
      <c r="K92" s="10" t="s">
        <v>56</v>
      </c>
      <c r="L92" s="11" t="s">
        <v>339</v>
      </c>
      <c r="M92" s="9" t="s">
        <v>142</v>
      </c>
      <c r="N92" s="9" t="s">
        <v>153</v>
      </c>
      <c r="O92" s="9" t="s">
        <v>154</v>
      </c>
      <c r="P92" s="9" t="s">
        <v>57</v>
      </c>
      <c r="Q92" s="9" t="s">
        <v>77</v>
      </c>
      <c r="R92" s="12" t="s">
        <v>32</v>
      </c>
      <c r="S92" s="9" t="s">
        <v>77</v>
      </c>
      <c r="T92" s="12" t="s">
        <v>60</v>
      </c>
      <c r="U92" s="12" t="s">
        <v>33</v>
      </c>
      <c r="V92" s="12" t="s">
        <v>80</v>
      </c>
      <c r="W92" s="13"/>
      <c r="X92" s="10"/>
      <c r="Y92" s="13"/>
      <c r="Z92" s="13"/>
    </row>
    <row r="93" spans="1:26" s="16" customFormat="1" ht="78.75" x14ac:dyDescent="0.2">
      <c r="A93" s="9">
        <v>69</v>
      </c>
      <c r="B93" s="9" t="s">
        <v>65</v>
      </c>
      <c r="C93" s="9" t="s">
        <v>66</v>
      </c>
      <c r="D93" s="9" t="s">
        <v>131</v>
      </c>
      <c r="E93" s="9" t="s">
        <v>123</v>
      </c>
      <c r="F93" s="10" t="s">
        <v>93</v>
      </c>
      <c r="G93" s="10"/>
      <c r="H93" s="9" t="s">
        <v>143</v>
      </c>
      <c r="I93" s="9" t="s">
        <v>143</v>
      </c>
      <c r="J93" s="10" t="s">
        <v>31</v>
      </c>
      <c r="K93" s="10" t="s">
        <v>56</v>
      </c>
      <c r="L93" s="11" t="s">
        <v>340</v>
      </c>
      <c r="M93" s="9" t="s">
        <v>142</v>
      </c>
      <c r="N93" s="9" t="s">
        <v>155</v>
      </c>
      <c r="O93" s="9" t="s">
        <v>156</v>
      </c>
      <c r="P93" s="9" t="s">
        <v>118</v>
      </c>
      <c r="Q93" s="9" t="s">
        <v>60</v>
      </c>
      <c r="R93" s="12" t="s">
        <v>32</v>
      </c>
      <c r="S93" s="9" t="s">
        <v>77</v>
      </c>
      <c r="T93" s="12" t="s">
        <v>60</v>
      </c>
      <c r="U93" s="12" t="s">
        <v>33</v>
      </c>
      <c r="V93" s="12" t="s">
        <v>80</v>
      </c>
      <c r="W93" s="13"/>
      <c r="X93" s="10"/>
      <c r="Y93" s="13"/>
      <c r="Z93" s="13"/>
    </row>
    <row r="94" spans="1:26" s="16" customFormat="1" ht="94.5" customHeight="1" x14ac:dyDescent="0.2">
      <c r="A94" s="9">
        <v>70</v>
      </c>
      <c r="B94" s="9" t="s">
        <v>97</v>
      </c>
      <c r="C94" s="9" t="s">
        <v>98</v>
      </c>
      <c r="D94" s="9" t="s">
        <v>133</v>
      </c>
      <c r="E94" s="9" t="s">
        <v>124</v>
      </c>
      <c r="F94" s="10" t="s">
        <v>93</v>
      </c>
      <c r="G94" s="10" t="s">
        <v>161</v>
      </c>
      <c r="H94" s="9" t="s">
        <v>99</v>
      </c>
      <c r="I94" s="9" t="s">
        <v>52</v>
      </c>
      <c r="J94" s="10" t="s">
        <v>31</v>
      </c>
      <c r="K94" s="10" t="s">
        <v>56</v>
      </c>
      <c r="L94" s="11" t="s">
        <v>341</v>
      </c>
      <c r="M94" s="9" t="s">
        <v>142</v>
      </c>
      <c r="N94" s="9" t="s">
        <v>147</v>
      </c>
      <c r="O94" s="9" t="s">
        <v>156</v>
      </c>
      <c r="P94" s="9" t="s">
        <v>148</v>
      </c>
      <c r="Q94" s="9" t="s">
        <v>60</v>
      </c>
      <c r="R94" s="12" t="s">
        <v>32</v>
      </c>
      <c r="S94" s="9" t="s">
        <v>60</v>
      </c>
      <c r="T94" s="12" t="s">
        <v>77</v>
      </c>
      <c r="U94" s="12" t="s">
        <v>33</v>
      </c>
      <c r="V94" s="12" t="s">
        <v>80</v>
      </c>
      <c r="W94" s="13"/>
      <c r="X94" s="10"/>
      <c r="Y94" s="13"/>
      <c r="Z94" s="13"/>
    </row>
    <row r="95" spans="1:26" s="14" customFormat="1" ht="78.75" x14ac:dyDescent="0.2">
      <c r="A95" s="9">
        <v>71</v>
      </c>
      <c r="B95" s="9" t="s">
        <v>72</v>
      </c>
      <c r="C95" s="9" t="s">
        <v>73</v>
      </c>
      <c r="D95" s="9" t="s">
        <v>133</v>
      </c>
      <c r="E95" s="9" t="s">
        <v>125</v>
      </c>
      <c r="F95" s="10" t="s">
        <v>93</v>
      </c>
      <c r="G95" s="10" t="s">
        <v>163</v>
      </c>
      <c r="H95" s="9" t="s">
        <v>74</v>
      </c>
      <c r="I95" s="9" t="s">
        <v>126</v>
      </c>
      <c r="J95" s="10" t="s">
        <v>31</v>
      </c>
      <c r="K95" s="10" t="s">
        <v>56</v>
      </c>
      <c r="L95" s="11" t="s">
        <v>342</v>
      </c>
      <c r="M95" s="9" t="s">
        <v>142</v>
      </c>
      <c r="N95" s="9" t="s">
        <v>147</v>
      </c>
      <c r="O95" s="9" t="s">
        <v>156</v>
      </c>
      <c r="P95" s="9" t="s">
        <v>119</v>
      </c>
      <c r="Q95" s="9" t="s">
        <v>60</v>
      </c>
      <c r="R95" s="12" t="s">
        <v>32</v>
      </c>
      <c r="S95" s="9" t="s">
        <v>77</v>
      </c>
      <c r="T95" s="12" t="s">
        <v>77</v>
      </c>
      <c r="U95" s="12" t="s">
        <v>33</v>
      </c>
      <c r="V95" s="12" t="s">
        <v>80</v>
      </c>
      <c r="W95" s="13"/>
      <c r="X95" s="10"/>
      <c r="Y95" s="13"/>
      <c r="Z95" s="13"/>
    </row>
    <row r="96" spans="1:26" s="14" customFormat="1" ht="303.75" customHeight="1" x14ac:dyDescent="0.2">
      <c r="A96" s="255">
        <v>72</v>
      </c>
      <c r="B96" s="255" t="s">
        <v>137</v>
      </c>
      <c r="C96" s="255" t="s">
        <v>138</v>
      </c>
      <c r="D96" s="255" t="s">
        <v>139</v>
      </c>
      <c r="E96" s="286" t="s">
        <v>104</v>
      </c>
      <c r="F96" s="249" t="s">
        <v>93</v>
      </c>
      <c r="G96" s="284" t="s">
        <v>167</v>
      </c>
      <c r="H96" s="255" t="s">
        <v>146</v>
      </c>
      <c r="I96" s="286" t="s">
        <v>144</v>
      </c>
      <c r="J96" s="249" t="s">
        <v>31</v>
      </c>
      <c r="K96" s="284" t="s">
        <v>56</v>
      </c>
      <c r="L96" s="247" t="s">
        <v>343</v>
      </c>
      <c r="M96" s="255" t="s">
        <v>142</v>
      </c>
      <c r="N96" s="255" t="s">
        <v>147</v>
      </c>
      <c r="O96" s="255" t="s">
        <v>156</v>
      </c>
      <c r="P96" s="255" t="s">
        <v>118</v>
      </c>
      <c r="Q96" s="255" t="s">
        <v>60</v>
      </c>
      <c r="R96" s="251" t="s">
        <v>32</v>
      </c>
      <c r="S96" s="253" t="s">
        <v>77</v>
      </c>
      <c r="T96" s="251" t="s">
        <v>77</v>
      </c>
      <c r="U96" s="265" t="s">
        <v>33</v>
      </c>
      <c r="V96" s="265" t="s">
        <v>80</v>
      </c>
      <c r="W96" s="249"/>
      <c r="X96" s="249"/>
      <c r="Y96" s="249"/>
      <c r="Z96" s="249"/>
    </row>
    <row r="97" spans="1:26" s="14" customFormat="1" ht="314.25" customHeight="1" x14ac:dyDescent="0.2">
      <c r="A97" s="256"/>
      <c r="B97" s="256"/>
      <c r="C97" s="256"/>
      <c r="D97" s="256"/>
      <c r="E97" s="287"/>
      <c r="F97" s="250"/>
      <c r="G97" s="285"/>
      <c r="H97" s="256"/>
      <c r="I97" s="287"/>
      <c r="J97" s="250"/>
      <c r="K97" s="285"/>
      <c r="L97" s="248"/>
      <c r="M97" s="256"/>
      <c r="N97" s="256"/>
      <c r="O97" s="256"/>
      <c r="P97" s="256"/>
      <c r="Q97" s="256"/>
      <c r="R97" s="252"/>
      <c r="S97" s="254"/>
      <c r="T97" s="252"/>
      <c r="U97" s="266"/>
      <c r="V97" s="266"/>
      <c r="W97" s="250"/>
      <c r="X97" s="250"/>
      <c r="Y97" s="250"/>
      <c r="Z97" s="250"/>
    </row>
    <row r="98" spans="1:26" s="16" customFormat="1" ht="103.5" customHeight="1" x14ac:dyDescent="0.2">
      <c r="A98" s="9">
        <v>73</v>
      </c>
      <c r="B98" s="9" t="s">
        <v>92</v>
      </c>
      <c r="C98" s="9" t="s">
        <v>91</v>
      </c>
      <c r="D98" s="9" t="s">
        <v>133</v>
      </c>
      <c r="E98" s="9" t="s">
        <v>127</v>
      </c>
      <c r="F98" s="10" t="s">
        <v>93</v>
      </c>
      <c r="G98" s="10" t="s">
        <v>166</v>
      </c>
      <c r="H98" s="9" t="s">
        <v>96</v>
      </c>
      <c r="I98" s="9" t="s">
        <v>128</v>
      </c>
      <c r="J98" s="10" t="s">
        <v>31</v>
      </c>
      <c r="K98" s="10" t="s">
        <v>56</v>
      </c>
      <c r="L98" s="11" t="s">
        <v>344</v>
      </c>
      <c r="M98" s="9" t="s">
        <v>142</v>
      </c>
      <c r="N98" s="9" t="s">
        <v>147</v>
      </c>
      <c r="O98" s="9" t="s">
        <v>156</v>
      </c>
      <c r="P98" s="9" t="s">
        <v>148</v>
      </c>
      <c r="Q98" s="9" t="s">
        <v>60</v>
      </c>
      <c r="R98" s="12" t="s">
        <v>32</v>
      </c>
      <c r="S98" s="9" t="s">
        <v>60</v>
      </c>
      <c r="T98" s="12" t="s">
        <v>77</v>
      </c>
      <c r="U98" s="12" t="s">
        <v>33</v>
      </c>
      <c r="V98" s="12" t="s">
        <v>80</v>
      </c>
      <c r="W98" s="13"/>
      <c r="X98" s="10"/>
      <c r="Y98" s="13"/>
      <c r="Z98" s="13"/>
    </row>
    <row r="99" spans="1:26" s="16" customFormat="1" ht="78.75" x14ac:dyDescent="0.2">
      <c r="A99" s="9">
        <v>74</v>
      </c>
      <c r="B99" s="9" t="s">
        <v>67</v>
      </c>
      <c r="C99" s="9" t="s">
        <v>68</v>
      </c>
      <c r="D99" s="9" t="s">
        <v>132</v>
      </c>
      <c r="E99" s="9" t="s">
        <v>129</v>
      </c>
      <c r="F99" s="10" t="s">
        <v>157</v>
      </c>
      <c r="G99" s="15">
        <v>114</v>
      </c>
      <c r="H99" s="9" t="s">
        <v>69</v>
      </c>
      <c r="I99" s="9" t="s">
        <v>145</v>
      </c>
      <c r="J99" s="10" t="s">
        <v>31</v>
      </c>
      <c r="K99" s="10" t="s">
        <v>56</v>
      </c>
      <c r="L99" s="11" t="s">
        <v>345</v>
      </c>
      <c r="M99" s="9" t="s">
        <v>142</v>
      </c>
      <c r="N99" s="9" t="s">
        <v>147</v>
      </c>
      <c r="O99" s="9" t="s">
        <v>156</v>
      </c>
      <c r="P99" s="9" t="s">
        <v>57</v>
      </c>
      <c r="Q99" s="9" t="s">
        <v>77</v>
      </c>
      <c r="R99" s="12" t="s">
        <v>32</v>
      </c>
      <c r="S99" s="9" t="s">
        <v>77</v>
      </c>
      <c r="T99" s="12" t="s">
        <v>60</v>
      </c>
      <c r="U99" s="12" t="s">
        <v>33</v>
      </c>
      <c r="V99" s="12" t="s">
        <v>80</v>
      </c>
      <c r="W99" s="13"/>
      <c r="X99" s="10"/>
      <c r="Y99" s="13"/>
      <c r="Z99" s="13"/>
    </row>
    <row r="100" spans="1:26" ht="45" x14ac:dyDescent="0.2">
      <c r="A100" s="9">
        <v>75</v>
      </c>
      <c r="B100" s="9" t="s">
        <v>415</v>
      </c>
      <c r="C100" s="9" t="s">
        <v>416</v>
      </c>
      <c r="D100" s="9" t="s">
        <v>133</v>
      </c>
      <c r="E100" s="9" t="s">
        <v>414</v>
      </c>
      <c r="F100" s="53" t="s">
        <v>93</v>
      </c>
      <c r="G100" s="52">
        <v>876</v>
      </c>
      <c r="H100" s="9" t="s">
        <v>54</v>
      </c>
      <c r="I100" s="9">
        <v>10</v>
      </c>
      <c r="J100" s="53" t="s">
        <v>31</v>
      </c>
      <c r="K100" s="53" t="s">
        <v>56</v>
      </c>
      <c r="L100" s="82">
        <v>211000</v>
      </c>
      <c r="M100" s="9" t="s">
        <v>142</v>
      </c>
      <c r="N100" s="80" t="str">
        <f>"01.2023"</f>
        <v>01.2023</v>
      </c>
      <c r="O100" s="80" t="str">
        <f>"12.2023"</f>
        <v>12.2023</v>
      </c>
      <c r="P100" s="9" t="s">
        <v>148</v>
      </c>
      <c r="Q100" s="9" t="s">
        <v>60</v>
      </c>
      <c r="R100" s="55" t="s">
        <v>32</v>
      </c>
      <c r="S100" s="9" t="s">
        <v>60</v>
      </c>
      <c r="T100" s="55" t="s">
        <v>33</v>
      </c>
      <c r="U100" s="55" t="s">
        <v>33</v>
      </c>
      <c r="V100" s="71" t="s">
        <v>529</v>
      </c>
      <c r="W100" s="13"/>
      <c r="X100" s="53"/>
      <c r="Y100" s="13"/>
      <c r="Z100" s="13"/>
    </row>
    <row r="101" spans="1:26" ht="67.5" x14ac:dyDescent="0.2">
      <c r="A101" s="9">
        <v>76</v>
      </c>
      <c r="B101" s="9" t="s">
        <v>97</v>
      </c>
      <c r="C101" s="9" t="s">
        <v>98</v>
      </c>
      <c r="D101" s="9" t="s">
        <v>133</v>
      </c>
      <c r="E101" s="9" t="s">
        <v>509</v>
      </c>
      <c r="F101" s="96" t="s">
        <v>93</v>
      </c>
      <c r="G101" s="96" t="s">
        <v>161</v>
      </c>
      <c r="H101" s="9" t="s">
        <v>99</v>
      </c>
      <c r="I101" s="9">
        <v>10</v>
      </c>
      <c r="J101" s="96" t="s">
        <v>31</v>
      </c>
      <c r="K101" s="96" t="s">
        <v>56</v>
      </c>
      <c r="L101" s="11" t="s">
        <v>510</v>
      </c>
      <c r="M101" s="9" t="s">
        <v>142</v>
      </c>
      <c r="N101" s="80" t="str">
        <f t="shared" ref="N101:N106" si="1">"01.2023"</f>
        <v>01.2023</v>
      </c>
      <c r="O101" s="9" t="str">
        <f>"01.2024"</f>
        <v>01.2024</v>
      </c>
      <c r="P101" s="9" t="s">
        <v>148</v>
      </c>
      <c r="Q101" s="9" t="s">
        <v>60</v>
      </c>
      <c r="R101" s="55" t="s">
        <v>32</v>
      </c>
      <c r="S101" s="9" t="s">
        <v>60</v>
      </c>
      <c r="T101" s="55" t="s">
        <v>33</v>
      </c>
      <c r="U101" s="55" t="s">
        <v>33</v>
      </c>
      <c r="V101" s="99" t="s">
        <v>80</v>
      </c>
      <c r="W101" s="13"/>
      <c r="X101" s="53"/>
      <c r="Y101" s="13"/>
      <c r="Z101" s="13"/>
    </row>
    <row r="102" spans="1:26" ht="45" x14ac:dyDescent="0.2">
      <c r="A102" s="9">
        <v>77</v>
      </c>
      <c r="B102" s="9" t="s">
        <v>417</v>
      </c>
      <c r="C102" s="9" t="s">
        <v>418</v>
      </c>
      <c r="D102" s="9" t="s">
        <v>132</v>
      </c>
      <c r="E102" s="9" t="s">
        <v>419</v>
      </c>
      <c r="F102" s="53" t="s">
        <v>93</v>
      </c>
      <c r="G102" s="52">
        <v>796</v>
      </c>
      <c r="H102" s="9" t="s">
        <v>420</v>
      </c>
      <c r="I102" s="9">
        <v>12</v>
      </c>
      <c r="J102" s="53" t="s">
        <v>31</v>
      </c>
      <c r="K102" s="53" t="s">
        <v>56</v>
      </c>
      <c r="L102" s="82">
        <v>441719</v>
      </c>
      <c r="M102" s="9" t="s">
        <v>142</v>
      </c>
      <c r="N102" s="80" t="str">
        <f>"04.2023"</f>
        <v>04.2023</v>
      </c>
      <c r="O102" s="9" t="str">
        <f>"09.2023"</f>
        <v>09.2023</v>
      </c>
      <c r="P102" s="9" t="s">
        <v>148</v>
      </c>
      <c r="Q102" s="9" t="s">
        <v>60</v>
      </c>
      <c r="R102" s="55" t="s">
        <v>32</v>
      </c>
      <c r="S102" s="9" t="s">
        <v>60</v>
      </c>
      <c r="T102" s="55" t="s">
        <v>33</v>
      </c>
      <c r="U102" s="55" t="s">
        <v>33</v>
      </c>
      <c r="V102" s="134" t="s">
        <v>80</v>
      </c>
      <c r="W102" s="13"/>
      <c r="X102" s="53"/>
      <c r="Y102" s="13"/>
      <c r="Z102" s="13"/>
    </row>
    <row r="103" spans="1:26" ht="45" x14ac:dyDescent="0.2">
      <c r="A103" s="9">
        <v>78</v>
      </c>
      <c r="B103" s="9" t="s">
        <v>574</v>
      </c>
      <c r="C103" s="9" t="s">
        <v>575</v>
      </c>
      <c r="D103" s="9" t="s">
        <v>132</v>
      </c>
      <c r="E103" s="9" t="s">
        <v>421</v>
      </c>
      <c r="F103" s="135" t="s">
        <v>93</v>
      </c>
      <c r="G103" s="136" t="s">
        <v>172</v>
      </c>
      <c r="H103" s="9" t="s">
        <v>173</v>
      </c>
      <c r="I103" s="9" t="s">
        <v>576</v>
      </c>
      <c r="J103" s="135" t="s">
        <v>31</v>
      </c>
      <c r="K103" s="135" t="s">
        <v>56</v>
      </c>
      <c r="L103" s="82">
        <v>2028096.42</v>
      </c>
      <c r="M103" s="9" t="s">
        <v>142</v>
      </c>
      <c r="N103" s="80" t="str">
        <f>"02.2023"</f>
        <v>02.2023</v>
      </c>
      <c r="O103" s="9" t="str">
        <f>"08.2023"</f>
        <v>08.2023</v>
      </c>
      <c r="P103" s="9" t="s">
        <v>148</v>
      </c>
      <c r="Q103" s="9" t="s">
        <v>60</v>
      </c>
      <c r="R103" s="55" t="s">
        <v>32</v>
      </c>
      <c r="S103" s="9" t="s">
        <v>60</v>
      </c>
      <c r="T103" s="55" t="s">
        <v>33</v>
      </c>
      <c r="U103" s="55" t="s">
        <v>33</v>
      </c>
      <c r="V103" s="142" t="s">
        <v>80</v>
      </c>
      <c r="W103" s="13"/>
      <c r="X103" s="53"/>
      <c r="Y103" s="13"/>
      <c r="Z103" s="13"/>
    </row>
    <row r="104" spans="1:26" ht="135" x14ac:dyDescent="0.2">
      <c r="A104" s="9">
        <v>79</v>
      </c>
      <c r="B104" s="9" t="s">
        <v>651</v>
      </c>
      <c r="C104" s="9" t="s">
        <v>652</v>
      </c>
      <c r="D104" s="9" t="s">
        <v>132</v>
      </c>
      <c r="E104" s="9" t="s">
        <v>422</v>
      </c>
      <c r="F104" s="53" t="s">
        <v>93</v>
      </c>
      <c r="G104" s="52">
        <v>166</v>
      </c>
      <c r="H104" s="9" t="s">
        <v>650</v>
      </c>
      <c r="I104" s="9" t="s">
        <v>649</v>
      </c>
      <c r="J104" s="164" t="s">
        <v>31</v>
      </c>
      <c r="K104" s="164" t="s">
        <v>56</v>
      </c>
      <c r="L104" s="82">
        <v>441369.79</v>
      </c>
      <c r="M104" s="9" t="s">
        <v>142</v>
      </c>
      <c r="N104" s="80" t="str">
        <f>"03.2023"</f>
        <v>03.2023</v>
      </c>
      <c r="O104" s="9" t="str">
        <f>"07.2023"</f>
        <v>07.2023</v>
      </c>
      <c r="P104" s="9" t="s">
        <v>148</v>
      </c>
      <c r="Q104" s="9" t="s">
        <v>60</v>
      </c>
      <c r="R104" s="55" t="s">
        <v>32</v>
      </c>
      <c r="S104" s="9" t="s">
        <v>60</v>
      </c>
      <c r="T104" s="55" t="s">
        <v>33</v>
      </c>
      <c r="U104" s="55" t="s">
        <v>33</v>
      </c>
      <c r="V104" s="134" t="s">
        <v>80</v>
      </c>
      <c r="W104" s="13"/>
      <c r="X104" s="53"/>
      <c r="Y104" s="13"/>
      <c r="Z104" s="13"/>
    </row>
    <row r="105" spans="1:26" ht="45" x14ac:dyDescent="0.2">
      <c r="A105" s="9">
        <v>80</v>
      </c>
      <c r="B105" s="80" t="str">
        <f>"08.93"</f>
        <v>08.93</v>
      </c>
      <c r="C105" s="9" t="s">
        <v>476</v>
      </c>
      <c r="D105" s="9" t="s">
        <v>132</v>
      </c>
      <c r="E105" s="9" t="s">
        <v>475</v>
      </c>
      <c r="F105" s="53" t="s">
        <v>93</v>
      </c>
      <c r="G105" s="52">
        <v>168</v>
      </c>
      <c r="H105" s="9" t="s">
        <v>277</v>
      </c>
      <c r="I105" s="9">
        <v>1400</v>
      </c>
      <c r="J105" s="53" t="s">
        <v>31</v>
      </c>
      <c r="K105" s="53" t="s">
        <v>56</v>
      </c>
      <c r="L105" s="82">
        <v>17822000</v>
      </c>
      <c r="M105" s="9" t="s">
        <v>142</v>
      </c>
      <c r="N105" s="80" t="str">
        <f t="shared" si="1"/>
        <v>01.2023</v>
      </c>
      <c r="O105" s="9" t="str">
        <f>"12.2023"</f>
        <v>12.2023</v>
      </c>
      <c r="P105" s="9" t="s">
        <v>148</v>
      </c>
      <c r="Q105" s="9" t="s">
        <v>60</v>
      </c>
      <c r="R105" s="55" t="s">
        <v>32</v>
      </c>
      <c r="S105" s="9" t="s">
        <v>60</v>
      </c>
      <c r="T105" s="55" t="s">
        <v>33</v>
      </c>
      <c r="U105" s="55" t="s">
        <v>33</v>
      </c>
      <c r="V105" s="94" t="s">
        <v>80</v>
      </c>
      <c r="W105" s="13"/>
      <c r="X105" s="53"/>
      <c r="Y105" s="13"/>
      <c r="Z105" s="13"/>
    </row>
    <row r="106" spans="1:26" ht="67.5" x14ac:dyDescent="0.2">
      <c r="A106" s="9">
        <v>81</v>
      </c>
      <c r="B106" s="9" t="s">
        <v>383</v>
      </c>
      <c r="C106" s="9" t="s">
        <v>197</v>
      </c>
      <c r="D106" s="9" t="s">
        <v>133</v>
      </c>
      <c r="E106" s="9" t="s">
        <v>198</v>
      </c>
      <c r="F106" s="53" t="s">
        <v>93</v>
      </c>
      <c r="G106" s="52" t="s">
        <v>315</v>
      </c>
      <c r="H106" s="9" t="s">
        <v>315</v>
      </c>
      <c r="I106" s="9" t="s">
        <v>219</v>
      </c>
      <c r="J106" s="53" t="s">
        <v>31</v>
      </c>
      <c r="K106" s="53" t="s">
        <v>56</v>
      </c>
      <c r="L106" s="81" t="s">
        <v>423</v>
      </c>
      <c r="M106" s="9" t="s">
        <v>142</v>
      </c>
      <c r="N106" s="80" t="str">
        <f t="shared" si="1"/>
        <v>01.2023</v>
      </c>
      <c r="O106" s="9" t="str">
        <f>"02.2024"</f>
        <v>02.2024</v>
      </c>
      <c r="P106" s="9" t="s">
        <v>118</v>
      </c>
      <c r="Q106" s="9" t="s">
        <v>60</v>
      </c>
      <c r="R106" s="55" t="s">
        <v>32</v>
      </c>
      <c r="S106" s="9" t="s">
        <v>77</v>
      </c>
      <c r="T106" s="55" t="s">
        <v>33</v>
      </c>
      <c r="U106" s="55" t="s">
        <v>33</v>
      </c>
      <c r="V106" s="71" t="s">
        <v>80</v>
      </c>
      <c r="W106" s="13"/>
      <c r="X106" s="53"/>
      <c r="Y106" s="13"/>
      <c r="Z106" s="13"/>
    </row>
    <row r="107" spans="1:26" ht="45" x14ac:dyDescent="0.2">
      <c r="A107" s="9">
        <v>82</v>
      </c>
      <c r="B107" s="9" t="s">
        <v>424</v>
      </c>
      <c r="C107" s="9" t="s">
        <v>425</v>
      </c>
      <c r="D107" s="9" t="s">
        <v>135</v>
      </c>
      <c r="E107" s="9" t="s">
        <v>426</v>
      </c>
      <c r="F107" s="184" t="s">
        <v>93</v>
      </c>
      <c r="G107" s="172">
        <v>876</v>
      </c>
      <c r="H107" s="9" t="s">
        <v>54</v>
      </c>
      <c r="I107" s="9">
        <v>1</v>
      </c>
      <c r="J107" s="184" t="s">
        <v>31</v>
      </c>
      <c r="K107" s="184" t="s">
        <v>56</v>
      </c>
      <c r="L107" s="82">
        <v>6962408.4000000004</v>
      </c>
      <c r="M107" s="9" t="s">
        <v>142</v>
      </c>
      <c r="N107" s="80" t="str">
        <f>"03.2023"</f>
        <v>03.2023</v>
      </c>
      <c r="O107" s="9" t="str">
        <f>"09.2023"</f>
        <v>09.2023</v>
      </c>
      <c r="P107" s="9" t="s">
        <v>148</v>
      </c>
      <c r="Q107" s="9" t="s">
        <v>60</v>
      </c>
      <c r="R107" s="55" t="s">
        <v>32</v>
      </c>
      <c r="S107" s="9" t="s">
        <v>60</v>
      </c>
      <c r="T107" s="55" t="s">
        <v>33</v>
      </c>
      <c r="U107" s="55" t="s">
        <v>33</v>
      </c>
      <c r="V107" s="71" t="s">
        <v>80</v>
      </c>
      <c r="W107" s="13"/>
      <c r="X107" s="53"/>
      <c r="Y107" s="13"/>
      <c r="Z107" s="13"/>
    </row>
    <row r="108" spans="1:26" ht="56.25" x14ac:dyDescent="0.2">
      <c r="A108" s="9">
        <v>83</v>
      </c>
      <c r="B108" s="9" t="s">
        <v>427</v>
      </c>
      <c r="C108" s="9" t="s">
        <v>428</v>
      </c>
      <c r="D108" s="9" t="s">
        <v>429</v>
      </c>
      <c r="E108" s="9" t="s">
        <v>430</v>
      </c>
      <c r="F108" s="184" t="s">
        <v>93</v>
      </c>
      <c r="G108" s="172" t="s">
        <v>431</v>
      </c>
      <c r="H108" s="9" t="s">
        <v>432</v>
      </c>
      <c r="I108" s="9" t="s">
        <v>433</v>
      </c>
      <c r="J108" s="184" t="s">
        <v>31</v>
      </c>
      <c r="K108" s="184" t="s">
        <v>56</v>
      </c>
      <c r="L108" s="82">
        <f>646013.3+540804.3+15596.5+135503+15565.7</f>
        <v>1353482.8</v>
      </c>
      <c r="M108" s="9" t="s">
        <v>142</v>
      </c>
      <c r="N108" s="80" t="str">
        <f>"04.2023"</f>
        <v>04.2023</v>
      </c>
      <c r="O108" s="9" t="str">
        <f>"07.2023"</f>
        <v>07.2023</v>
      </c>
      <c r="P108" s="9" t="s">
        <v>148</v>
      </c>
      <c r="Q108" s="9" t="s">
        <v>60</v>
      </c>
      <c r="R108" s="55" t="s">
        <v>32</v>
      </c>
      <c r="S108" s="9" t="s">
        <v>60</v>
      </c>
      <c r="T108" s="55" t="s">
        <v>33</v>
      </c>
      <c r="U108" s="55" t="s">
        <v>33</v>
      </c>
      <c r="V108" s="228" t="s">
        <v>80</v>
      </c>
      <c r="W108" s="13"/>
      <c r="X108" s="53"/>
      <c r="Y108" s="13"/>
      <c r="Z108" s="13"/>
    </row>
    <row r="109" spans="1:26" ht="45" x14ac:dyDescent="0.2">
      <c r="A109" s="9">
        <v>84</v>
      </c>
      <c r="B109" s="9" t="str">
        <f>"08.12"</f>
        <v>08.12</v>
      </c>
      <c r="C109" s="9" t="str">
        <f>"08.12.11.130"</f>
        <v>08.12.11.130</v>
      </c>
      <c r="D109" s="9" t="s">
        <v>132</v>
      </c>
      <c r="E109" s="9" t="s">
        <v>434</v>
      </c>
      <c r="F109" s="184" t="s">
        <v>93</v>
      </c>
      <c r="G109" s="172">
        <v>168</v>
      </c>
      <c r="H109" s="9" t="s">
        <v>277</v>
      </c>
      <c r="I109" s="9">
        <v>600</v>
      </c>
      <c r="J109" s="184" t="s">
        <v>31</v>
      </c>
      <c r="K109" s="184" t="s">
        <v>56</v>
      </c>
      <c r="L109" s="82">
        <v>523200</v>
      </c>
      <c r="M109" s="9" t="s">
        <v>142</v>
      </c>
      <c r="N109" s="80" t="str">
        <f>"03.2023"</f>
        <v>03.2023</v>
      </c>
      <c r="O109" s="9" t="str">
        <f>"08.2023"</f>
        <v>08.2023</v>
      </c>
      <c r="P109" s="9" t="s">
        <v>148</v>
      </c>
      <c r="Q109" s="9" t="s">
        <v>60</v>
      </c>
      <c r="R109" s="55" t="s">
        <v>32</v>
      </c>
      <c r="S109" s="9" t="s">
        <v>60</v>
      </c>
      <c r="T109" s="55" t="s">
        <v>33</v>
      </c>
      <c r="U109" s="55" t="s">
        <v>33</v>
      </c>
      <c r="V109" s="71" t="s">
        <v>529</v>
      </c>
      <c r="W109" s="13"/>
      <c r="X109" s="53"/>
      <c r="Y109" s="13"/>
      <c r="Z109" s="13"/>
    </row>
    <row r="110" spans="1:26" ht="45" x14ac:dyDescent="0.2">
      <c r="A110" s="9">
        <v>85</v>
      </c>
      <c r="B110" s="9" t="s">
        <v>706</v>
      </c>
      <c r="C110" s="9" t="s">
        <v>705</v>
      </c>
      <c r="D110" s="9" t="s">
        <v>132</v>
      </c>
      <c r="E110" s="9" t="s">
        <v>435</v>
      </c>
      <c r="F110" s="53" t="s">
        <v>93</v>
      </c>
      <c r="G110" s="52">
        <v>168</v>
      </c>
      <c r="H110" s="9" t="s">
        <v>277</v>
      </c>
      <c r="I110" s="9" t="s">
        <v>707</v>
      </c>
      <c r="J110" s="53" t="s">
        <v>31</v>
      </c>
      <c r="K110" s="53" t="s">
        <v>56</v>
      </c>
      <c r="L110" s="82">
        <v>342667</v>
      </c>
      <c r="M110" s="9" t="s">
        <v>142</v>
      </c>
      <c r="N110" s="80" t="str">
        <f>"04.2023"</f>
        <v>04.2023</v>
      </c>
      <c r="O110" s="9" t="str">
        <f>"08.2023"</f>
        <v>08.2023</v>
      </c>
      <c r="P110" s="9" t="s">
        <v>148</v>
      </c>
      <c r="Q110" s="9" t="s">
        <v>60</v>
      </c>
      <c r="R110" s="55" t="s">
        <v>32</v>
      </c>
      <c r="S110" s="9" t="s">
        <v>60</v>
      </c>
      <c r="T110" s="55" t="s">
        <v>33</v>
      </c>
      <c r="U110" s="55" t="s">
        <v>33</v>
      </c>
      <c r="V110" s="228" t="s">
        <v>80</v>
      </c>
      <c r="W110" s="13"/>
      <c r="X110" s="53"/>
      <c r="Y110" s="13"/>
      <c r="Z110" s="13"/>
    </row>
    <row r="111" spans="1:26" ht="45" x14ac:dyDescent="0.2">
      <c r="A111" s="9">
        <v>86</v>
      </c>
      <c r="B111" s="9" t="s">
        <v>62</v>
      </c>
      <c r="C111" s="9" t="s">
        <v>436</v>
      </c>
      <c r="D111" s="9" t="s">
        <v>133</v>
      </c>
      <c r="E111" s="185" t="s">
        <v>437</v>
      </c>
      <c r="F111" s="53" t="s">
        <v>93</v>
      </c>
      <c r="G111" s="52">
        <v>876</v>
      </c>
      <c r="H111" s="9" t="s">
        <v>54</v>
      </c>
      <c r="I111" s="9">
        <v>82</v>
      </c>
      <c r="J111" s="53" t="s">
        <v>31</v>
      </c>
      <c r="K111" s="53" t="s">
        <v>56</v>
      </c>
      <c r="L111" s="82">
        <v>233200</v>
      </c>
      <c r="M111" s="9" t="s">
        <v>142</v>
      </c>
      <c r="N111" s="80" t="str">
        <f>"05.2023"</f>
        <v>05.2023</v>
      </c>
      <c r="O111" s="9" t="str">
        <f>"08.2023"</f>
        <v>08.2023</v>
      </c>
      <c r="P111" s="9" t="s">
        <v>148</v>
      </c>
      <c r="Q111" s="9" t="s">
        <v>60</v>
      </c>
      <c r="R111" s="55" t="s">
        <v>32</v>
      </c>
      <c r="S111" s="9" t="s">
        <v>60</v>
      </c>
      <c r="T111" s="55" t="s">
        <v>33</v>
      </c>
      <c r="U111" s="55" t="s">
        <v>33</v>
      </c>
      <c r="V111" s="71" t="s">
        <v>80</v>
      </c>
      <c r="W111" s="13"/>
      <c r="X111" s="53"/>
      <c r="Y111" s="13"/>
      <c r="Z111" s="13"/>
    </row>
    <row r="112" spans="1:26" ht="45" x14ac:dyDescent="0.2">
      <c r="A112" s="9">
        <v>87</v>
      </c>
      <c r="B112" s="9" t="s">
        <v>29</v>
      </c>
      <c r="C112" s="9" t="s">
        <v>30</v>
      </c>
      <c r="D112" s="9" t="s">
        <v>135</v>
      </c>
      <c r="E112" s="9" t="s">
        <v>122</v>
      </c>
      <c r="F112" s="53" t="s">
        <v>93</v>
      </c>
      <c r="G112" s="52">
        <v>876</v>
      </c>
      <c r="H112" s="9" t="s">
        <v>54</v>
      </c>
      <c r="I112" s="9">
        <v>1</v>
      </c>
      <c r="J112" s="53" t="s">
        <v>31</v>
      </c>
      <c r="K112" s="53" t="s">
        <v>56</v>
      </c>
      <c r="L112" s="82">
        <v>15701263.6</v>
      </c>
      <c r="M112" s="9" t="s">
        <v>142</v>
      </c>
      <c r="N112" s="80" t="str">
        <f>"04.2023"</f>
        <v>04.2023</v>
      </c>
      <c r="O112" s="9" t="str">
        <f>"12.2023"</f>
        <v>12.2023</v>
      </c>
      <c r="P112" s="9" t="s">
        <v>118</v>
      </c>
      <c r="Q112" s="9" t="s">
        <v>60</v>
      </c>
      <c r="R112" s="55" t="s">
        <v>32</v>
      </c>
      <c r="S112" s="9" t="s">
        <v>77</v>
      </c>
      <c r="T112" s="55" t="s">
        <v>33</v>
      </c>
      <c r="U112" s="55" t="s">
        <v>33</v>
      </c>
      <c r="V112" s="228" t="s">
        <v>80</v>
      </c>
      <c r="W112" s="13"/>
      <c r="X112" s="53"/>
      <c r="Y112" s="13"/>
      <c r="Z112" s="13"/>
    </row>
    <row r="113" spans="1:26" ht="45" x14ac:dyDescent="0.2">
      <c r="A113" s="9">
        <v>88</v>
      </c>
      <c r="B113" s="9" t="s">
        <v>438</v>
      </c>
      <c r="C113" s="9" t="s">
        <v>439</v>
      </c>
      <c r="D113" s="9" t="s">
        <v>132</v>
      </c>
      <c r="E113" s="9" t="s">
        <v>440</v>
      </c>
      <c r="F113" s="53" t="s">
        <v>93</v>
      </c>
      <c r="G113" s="52">
        <v>796</v>
      </c>
      <c r="H113" s="9" t="s">
        <v>420</v>
      </c>
      <c r="I113" s="9">
        <v>26</v>
      </c>
      <c r="J113" s="53" t="s">
        <v>31</v>
      </c>
      <c r="K113" s="53" t="s">
        <v>56</v>
      </c>
      <c r="L113" s="82">
        <v>1773886.81</v>
      </c>
      <c r="M113" s="9" t="s">
        <v>142</v>
      </c>
      <c r="N113" s="80" t="str">
        <f>"04.2023"</f>
        <v>04.2023</v>
      </c>
      <c r="O113" s="9" t="str">
        <f>"08.2023"</f>
        <v>08.2023</v>
      </c>
      <c r="P113" s="9" t="s">
        <v>148</v>
      </c>
      <c r="Q113" s="9" t="s">
        <v>60</v>
      </c>
      <c r="R113" s="55" t="s">
        <v>32</v>
      </c>
      <c r="S113" s="9" t="s">
        <v>60</v>
      </c>
      <c r="T113" s="55" t="s">
        <v>33</v>
      </c>
      <c r="U113" s="55" t="s">
        <v>33</v>
      </c>
      <c r="V113" s="71" t="s">
        <v>80</v>
      </c>
      <c r="W113" s="13"/>
      <c r="X113" s="53"/>
      <c r="Y113" s="13"/>
      <c r="Z113" s="13"/>
    </row>
    <row r="114" spans="1:26" ht="45" x14ac:dyDescent="0.2">
      <c r="A114" s="9">
        <v>89</v>
      </c>
      <c r="B114" s="9" t="s">
        <v>441</v>
      </c>
      <c r="C114" s="9" t="s">
        <v>442</v>
      </c>
      <c r="D114" s="9" t="s">
        <v>132</v>
      </c>
      <c r="E114" s="9" t="s">
        <v>443</v>
      </c>
      <c r="F114" s="53" t="s">
        <v>93</v>
      </c>
      <c r="G114" s="52">
        <v>166</v>
      </c>
      <c r="H114" s="9" t="s">
        <v>58</v>
      </c>
      <c r="I114" s="9">
        <v>3024</v>
      </c>
      <c r="J114" s="53" t="s">
        <v>31</v>
      </c>
      <c r="K114" s="53" t="s">
        <v>56</v>
      </c>
      <c r="L114" s="82">
        <v>468568.8</v>
      </c>
      <c r="M114" s="9" t="s">
        <v>142</v>
      </c>
      <c r="N114" s="80" t="str">
        <f>"04.2023"</f>
        <v>04.2023</v>
      </c>
      <c r="O114" s="9" t="str">
        <f>"07.2023"</f>
        <v>07.2023</v>
      </c>
      <c r="P114" s="9" t="s">
        <v>148</v>
      </c>
      <c r="Q114" s="9" t="s">
        <v>60</v>
      </c>
      <c r="R114" s="55" t="s">
        <v>32</v>
      </c>
      <c r="S114" s="9" t="s">
        <v>60</v>
      </c>
      <c r="T114" s="55" t="s">
        <v>33</v>
      </c>
      <c r="U114" s="55" t="s">
        <v>33</v>
      </c>
      <c r="V114" s="71" t="s">
        <v>80</v>
      </c>
      <c r="W114" s="13"/>
      <c r="X114" s="53"/>
      <c r="Y114" s="13"/>
      <c r="Z114" s="13"/>
    </row>
    <row r="115" spans="1:26" ht="45" x14ac:dyDescent="0.2">
      <c r="A115" s="9">
        <v>90</v>
      </c>
      <c r="B115" s="9" t="s">
        <v>444</v>
      </c>
      <c r="C115" s="9" t="s">
        <v>445</v>
      </c>
      <c r="D115" s="9" t="s">
        <v>132</v>
      </c>
      <c r="E115" s="9" t="s">
        <v>446</v>
      </c>
      <c r="F115" s="53" t="s">
        <v>93</v>
      </c>
      <c r="G115" s="52">
        <v>796</v>
      </c>
      <c r="H115" s="9" t="s">
        <v>420</v>
      </c>
      <c r="I115" s="9">
        <v>20000</v>
      </c>
      <c r="J115" s="53" t="s">
        <v>31</v>
      </c>
      <c r="K115" s="53" t="s">
        <v>56</v>
      </c>
      <c r="L115" s="82">
        <v>1660579.2</v>
      </c>
      <c r="M115" s="9" t="s">
        <v>142</v>
      </c>
      <c r="N115" s="80" t="str">
        <f>"04.2023"</f>
        <v>04.2023</v>
      </c>
      <c r="O115" s="9" t="str">
        <f>"08.2023"</f>
        <v>08.2023</v>
      </c>
      <c r="P115" s="9" t="s">
        <v>148</v>
      </c>
      <c r="Q115" s="9" t="s">
        <v>60</v>
      </c>
      <c r="R115" s="55" t="s">
        <v>32</v>
      </c>
      <c r="S115" s="9" t="s">
        <v>60</v>
      </c>
      <c r="T115" s="55" t="s">
        <v>33</v>
      </c>
      <c r="U115" s="55" t="s">
        <v>33</v>
      </c>
      <c r="V115" s="71" t="s">
        <v>80</v>
      </c>
      <c r="W115" s="13"/>
      <c r="X115" s="53"/>
      <c r="Y115" s="13"/>
      <c r="Z115" s="13"/>
    </row>
    <row r="116" spans="1:26" ht="45" x14ac:dyDescent="0.2">
      <c r="A116" s="9">
        <v>91</v>
      </c>
      <c r="B116" s="9" t="s">
        <v>447</v>
      </c>
      <c r="C116" s="9" t="s">
        <v>448</v>
      </c>
      <c r="D116" s="9" t="s">
        <v>132</v>
      </c>
      <c r="E116" s="9" t="s">
        <v>449</v>
      </c>
      <c r="F116" s="53" t="s">
        <v>93</v>
      </c>
      <c r="G116" s="52">
        <v>166</v>
      </c>
      <c r="H116" s="9" t="s">
        <v>450</v>
      </c>
      <c r="I116" s="9">
        <v>20500</v>
      </c>
      <c r="J116" s="53" t="s">
        <v>31</v>
      </c>
      <c r="K116" s="53" t="s">
        <v>56</v>
      </c>
      <c r="L116" s="82">
        <v>188600</v>
      </c>
      <c r="M116" s="9" t="s">
        <v>142</v>
      </c>
      <c r="N116" s="80" t="str">
        <f>"04.2023"</f>
        <v>04.2023</v>
      </c>
      <c r="O116" s="9" t="str">
        <f>"07.2023"</f>
        <v>07.2023</v>
      </c>
      <c r="P116" s="9" t="s">
        <v>148</v>
      </c>
      <c r="Q116" s="9" t="s">
        <v>60</v>
      </c>
      <c r="R116" s="55" t="s">
        <v>32</v>
      </c>
      <c r="S116" s="9" t="s">
        <v>60</v>
      </c>
      <c r="T116" s="55" t="s">
        <v>33</v>
      </c>
      <c r="U116" s="55" t="s">
        <v>33</v>
      </c>
      <c r="V116" s="71" t="s">
        <v>80</v>
      </c>
      <c r="W116" s="13"/>
      <c r="X116" s="53"/>
      <c r="Y116" s="13"/>
      <c r="Z116" s="13"/>
    </row>
    <row r="117" spans="1:26" ht="45" x14ac:dyDescent="0.2">
      <c r="A117" s="9">
        <v>92</v>
      </c>
      <c r="B117" s="9" t="s">
        <v>451</v>
      </c>
      <c r="C117" s="9" t="s">
        <v>452</v>
      </c>
      <c r="D117" s="9" t="s">
        <v>132</v>
      </c>
      <c r="E117" s="9" t="s">
        <v>453</v>
      </c>
      <c r="F117" s="53" t="s">
        <v>93</v>
      </c>
      <c r="G117" s="52">
        <v>166</v>
      </c>
      <c r="H117" s="9" t="s">
        <v>58</v>
      </c>
      <c r="I117" s="9">
        <v>1350</v>
      </c>
      <c r="J117" s="53" t="s">
        <v>31</v>
      </c>
      <c r="K117" s="53" t="s">
        <v>56</v>
      </c>
      <c r="L117" s="82">
        <v>466952.85</v>
      </c>
      <c r="M117" s="9" t="s">
        <v>142</v>
      </c>
      <c r="N117" s="80" t="str">
        <f>"05.2023"</f>
        <v>05.2023</v>
      </c>
      <c r="O117" s="9" t="str">
        <f>"09.2023"</f>
        <v>09.2023</v>
      </c>
      <c r="P117" s="9" t="s">
        <v>148</v>
      </c>
      <c r="Q117" s="9" t="s">
        <v>60</v>
      </c>
      <c r="R117" s="55" t="s">
        <v>32</v>
      </c>
      <c r="S117" s="9" t="s">
        <v>60</v>
      </c>
      <c r="T117" s="55" t="s">
        <v>33</v>
      </c>
      <c r="U117" s="55" t="s">
        <v>33</v>
      </c>
      <c r="V117" s="71" t="s">
        <v>80</v>
      </c>
      <c r="W117" s="13"/>
      <c r="X117" s="53"/>
      <c r="Y117" s="13"/>
      <c r="Z117" s="13"/>
    </row>
    <row r="118" spans="1:26" ht="192" customHeight="1" x14ac:dyDescent="0.2">
      <c r="A118" s="9">
        <v>93</v>
      </c>
      <c r="B118" s="17" t="s">
        <v>524</v>
      </c>
      <c r="C118" s="100" t="s">
        <v>525</v>
      </c>
      <c r="D118" s="9" t="s">
        <v>132</v>
      </c>
      <c r="E118" s="9" t="s">
        <v>454</v>
      </c>
      <c r="F118" s="53" t="s">
        <v>93</v>
      </c>
      <c r="G118" s="52" t="s">
        <v>526</v>
      </c>
      <c r="H118" s="9" t="s">
        <v>527</v>
      </c>
      <c r="I118" s="9" t="s">
        <v>528</v>
      </c>
      <c r="J118" s="53" t="s">
        <v>31</v>
      </c>
      <c r="K118" s="53" t="s">
        <v>56</v>
      </c>
      <c r="L118" s="82">
        <v>3390925.75</v>
      </c>
      <c r="M118" s="9" t="s">
        <v>142</v>
      </c>
      <c r="N118" s="80" t="str">
        <f>"01.2023"</f>
        <v>01.2023</v>
      </c>
      <c r="O118" s="9" t="str">
        <f>"07.2023"</f>
        <v>07.2023</v>
      </c>
      <c r="P118" s="9" t="s">
        <v>148</v>
      </c>
      <c r="Q118" s="9" t="s">
        <v>60</v>
      </c>
      <c r="R118" s="55" t="s">
        <v>32</v>
      </c>
      <c r="S118" s="9" t="s">
        <v>60</v>
      </c>
      <c r="T118" s="55" t="s">
        <v>33</v>
      </c>
      <c r="U118" s="55" t="s">
        <v>33</v>
      </c>
      <c r="V118" s="71" t="s">
        <v>80</v>
      </c>
      <c r="W118" s="13"/>
      <c r="X118" s="53"/>
      <c r="Y118" s="13"/>
      <c r="Z118" s="13"/>
    </row>
    <row r="119" spans="1:26" ht="45" x14ac:dyDescent="0.2">
      <c r="A119" s="9">
        <v>94</v>
      </c>
      <c r="B119" s="9" t="s">
        <v>455</v>
      </c>
      <c r="C119" s="9" t="s">
        <v>456</v>
      </c>
      <c r="D119" s="9" t="s">
        <v>132</v>
      </c>
      <c r="E119" s="9" t="s">
        <v>457</v>
      </c>
      <c r="F119" s="53" t="s">
        <v>93</v>
      </c>
      <c r="G119" s="52">
        <v>796</v>
      </c>
      <c r="H119" s="9" t="s">
        <v>420</v>
      </c>
      <c r="I119" s="9">
        <v>1042</v>
      </c>
      <c r="J119" s="53" t="s">
        <v>31</v>
      </c>
      <c r="K119" s="53" t="s">
        <v>56</v>
      </c>
      <c r="L119" s="82">
        <v>712034</v>
      </c>
      <c r="M119" s="9" t="s">
        <v>142</v>
      </c>
      <c r="N119" s="80" t="str">
        <f>"05.2023"</f>
        <v>05.2023</v>
      </c>
      <c r="O119" s="9" t="str">
        <f>"10.2023"</f>
        <v>10.2023</v>
      </c>
      <c r="P119" s="9" t="s">
        <v>148</v>
      </c>
      <c r="Q119" s="9" t="s">
        <v>60</v>
      </c>
      <c r="R119" s="55" t="s">
        <v>32</v>
      </c>
      <c r="S119" s="9" t="s">
        <v>60</v>
      </c>
      <c r="T119" s="55" t="s">
        <v>33</v>
      </c>
      <c r="U119" s="55" t="s">
        <v>33</v>
      </c>
      <c r="V119" s="71" t="s">
        <v>80</v>
      </c>
      <c r="W119" s="13"/>
      <c r="X119" s="53"/>
      <c r="Y119" s="13"/>
      <c r="Z119" s="13"/>
    </row>
    <row r="120" spans="1:26" ht="45" x14ac:dyDescent="0.2">
      <c r="A120" s="9">
        <v>95</v>
      </c>
      <c r="B120" s="9" t="s">
        <v>441</v>
      </c>
      <c r="C120" s="9" t="s">
        <v>458</v>
      </c>
      <c r="D120" s="9" t="s">
        <v>132</v>
      </c>
      <c r="E120" s="9" t="s">
        <v>459</v>
      </c>
      <c r="F120" s="53" t="s">
        <v>93</v>
      </c>
      <c r="G120" s="52" t="str">
        <f>"055"</f>
        <v>055</v>
      </c>
      <c r="H120" s="9" t="s">
        <v>465</v>
      </c>
      <c r="I120" s="9">
        <v>5700</v>
      </c>
      <c r="J120" s="53" t="s">
        <v>31</v>
      </c>
      <c r="K120" s="53" t="s">
        <v>56</v>
      </c>
      <c r="L120" s="82">
        <v>1436220</v>
      </c>
      <c r="M120" s="9" t="s">
        <v>142</v>
      </c>
      <c r="N120" s="80" t="str">
        <f>"06.2023"</f>
        <v>06.2023</v>
      </c>
      <c r="O120" s="9" t="str">
        <f>"11.2023"</f>
        <v>11.2023</v>
      </c>
      <c r="P120" s="9" t="s">
        <v>148</v>
      </c>
      <c r="Q120" s="9" t="s">
        <v>60</v>
      </c>
      <c r="R120" s="55" t="s">
        <v>32</v>
      </c>
      <c r="S120" s="9" t="s">
        <v>60</v>
      </c>
      <c r="T120" s="55" t="s">
        <v>33</v>
      </c>
      <c r="U120" s="55" t="s">
        <v>33</v>
      </c>
      <c r="V120" s="71" t="s">
        <v>80</v>
      </c>
      <c r="W120" s="13"/>
      <c r="X120" s="53"/>
      <c r="Y120" s="13"/>
      <c r="Z120" s="13"/>
    </row>
    <row r="121" spans="1:26" ht="45" x14ac:dyDescent="0.2">
      <c r="A121" s="9">
        <v>96</v>
      </c>
      <c r="B121" s="9" t="s">
        <v>460</v>
      </c>
      <c r="C121" s="9" t="s">
        <v>461</v>
      </c>
      <c r="D121" s="9" t="s">
        <v>132</v>
      </c>
      <c r="E121" s="9" t="s">
        <v>462</v>
      </c>
      <c r="F121" s="53" t="s">
        <v>93</v>
      </c>
      <c r="G121" s="52" t="str">
        <f>"055"</f>
        <v>055</v>
      </c>
      <c r="H121" s="9" t="s">
        <v>465</v>
      </c>
      <c r="I121" s="9">
        <v>4800</v>
      </c>
      <c r="J121" s="53" t="s">
        <v>31</v>
      </c>
      <c r="K121" s="53" t="s">
        <v>56</v>
      </c>
      <c r="L121" s="82">
        <v>312480</v>
      </c>
      <c r="M121" s="9" t="s">
        <v>142</v>
      </c>
      <c r="N121" s="80" t="str">
        <f>"01.2023"</f>
        <v>01.2023</v>
      </c>
      <c r="O121" s="9" t="str">
        <f>"05.2023"</f>
        <v>05.2023</v>
      </c>
      <c r="P121" s="9" t="s">
        <v>148</v>
      </c>
      <c r="Q121" s="9" t="s">
        <v>60</v>
      </c>
      <c r="R121" s="55" t="s">
        <v>32</v>
      </c>
      <c r="S121" s="9" t="s">
        <v>60</v>
      </c>
      <c r="T121" s="55" t="s">
        <v>33</v>
      </c>
      <c r="U121" s="55" t="s">
        <v>33</v>
      </c>
      <c r="V121" s="71" t="s">
        <v>80</v>
      </c>
      <c r="W121" s="13"/>
      <c r="X121" s="53"/>
      <c r="Y121" s="13"/>
      <c r="Z121" s="13"/>
    </row>
    <row r="122" spans="1:26" ht="45" x14ac:dyDescent="0.2">
      <c r="A122" s="9">
        <v>97</v>
      </c>
      <c r="B122" s="9" t="s">
        <v>463</v>
      </c>
      <c r="C122" s="9" t="s">
        <v>464</v>
      </c>
      <c r="D122" s="9" t="s">
        <v>132</v>
      </c>
      <c r="E122" s="9" t="s">
        <v>466</v>
      </c>
      <c r="F122" s="53" t="s">
        <v>93</v>
      </c>
      <c r="G122" s="52">
        <v>166</v>
      </c>
      <c r="H122" s="9" t="s">
        <v>58</v>
      </c>
      <c r="I122" s="9">
        <v>1040</v>
      </c>
      <c r="J122" s="53" t="s">
        <v>31</v>
      </c>
      <c r="K122" s="53" t="s">
        <v>56</v>
      </c>
      <c r="L122" s="82">
        <v>153233.60000000001</v>
      </c>
      <c r="M122" s="9" t="s">
        <v>142</v>
      </c>
      <c r="N122" s="80" t="str">
        <f t="shared" ref="N122" si="2">"06.2023"</f>
        <v>06.2023</v>
      </c>
      <c r="O122" s="9" t="str">
        <f>"11.2023"</f>
        <v>11.2023</v>
      </c>
      <c r="P122" s="9" t="s">
        <v>148</v>
      </c>
      <c r="Q122" s="9" t="s">
        <v>60</v>
      </c>
      <c r="R122" s="55" t="s">
        <v>32</v>
      </c>
      <c r="S122" s="9" t="s">
        <v>60</v>
      </c>
      <c r="T122" s="55" t="s">
        <v>33</v>
      </c>
      <c r="U122" s="55" t="s">
        <v>33</v>
      </c>
      <c r="V122" s="71" t="s">
        <v>80</v>
      </c>
      <c r="W122" s="13"/>
      <c r="X122" s="53"/>
      <c r="Y122" s="13"/>
      <c r="Z122" s="13"/>
    </row>
    <row r="123" spans="1:26" ht="22.5" x14ac:dyDescent="0.2">
      <c r="A123" s="9">
        <v>98</v>
      </c>
      <c r="B123" s="9" t="s">
        <v>467</v>
      </c>
      <c r="C123" s="9" t="s">
        <v>468</v>
      </c>
      <c r="D123" s="9" t="s">
        <v>133</v>
      </c>
      <c r="E123" s="9" t="s">
        <v>469</v>
      </c>
      <c r="F123" s="70" t="s">
        <v>175</v>
      </c>
      <c r="G123" s="69">
        <v>362</v>
      </c>
      <c r="H123" s="9" t="s">
        <v>99</v>
      </c>
      <c r="I123" s="9">
        <v>12</v>
      </c>
      <c r="J123" s="70" t="s">
        <v>31</v>
      </c>
      <c r="K123" s="70" t="s">
        <v>56</v>
      </c>
      <c r="L123" s="82">
        <v>608130</v>
      </c>
      <c r="M123" s="9" t="s">
        <v>142</v>
      </c>
      <c r="N123" s="80" t="str">
        <f t="shared" ref="N123:N136" si="3">"01.2023"</f>
        <v>01.2023</v>
      </c>
      <c r="O123" s="9" t="str">
        <f>"12.2023"</f>
        <v>12.2023</v>
      </c>
      <c r="P123" s="9" t="s">
        <v>57</v>
      </c>
      <c r="Q123" s="9" t="s">
        <v>77</v>
      </c>
      <c r="R123" s="71" t="s">
        <v>32</v>
      </c>
      <c r="S123" s="9" t="s">
        <v>77</v>
      </c>
      <c r="T123" s="71" t="s">
        <v>60</v>
      </c>
      <c r="U123" s="71" t="s">
        <v>33</v>
      </c>
      <c r="V123" s="84" t="s">
        <v>80</v>
      </c>
      <c r="W123" s="13"/>
      <c r="X123" s="70"/>
      <c r="Y123" s="13"/>
      <c r="Z123" s="13"/>
    </row>
    <row r="124" spans="1:26" ht="67.5" x14ac:dyDescent="0.2">
      <c r="A124" s="9">
        <v>99</v>
      </c>
      <c r="B124" s="73" t="s">
        <v>384</v>
      </c>
      <c r="C124" s="73" t="s">
        <v>204</v>
      </c>
      <c r="D124" s="72" t="s">
        <v>133</v>
      </c>
      <c r="E124" s="73" t="s">
        <v>409</v>
      </c>
      <c r="F124" s="70" t="s">
        <v>93</v>
      </c>
      <c r="G124" s="72" t="s">
        <v>315</v>
      </c>
      <c r="H124" s="72" t="s">
        <v>315</v>
      </c>
      <c r="I124" s="72" t="s">
        <v>403</v>
      </c>
      <c r="J124" s="70" t="s">
        <v>31</v>
      </c>
      <c r="K124" s="70" t="s">
        <v>56</v>
      </c>
      <c r="L124" s="58" t="s">
        <v>471</v>
      </c>
      <c r="M124" s="72" t="s">
        <v>142</v>
      </c>
      <c r="N124" s="80" t="str">
        <f t="shared" si="3"/>
        <v>01.2023</v>
      </c>
      <c r="O124" s="72">
        <v>1.2023999999999999</v>
      </c>
      <c r="P124" s="72" t="s">
        <v>148</v>
      </c>
      <c r="Q124" s="9" t="s">
        <v>60</v>
      </c>
      <c r="R124" s="71" t="s">
        <v>32</v>
      </c>
      <c r="S124" s="9" t="s">
        <v>60</v>
      </c>
      <c r="T124" s="71" t="s">
        <v>33</v>
      </c>
      <c r="U124" s="71" t="s">
        <v>33</v>
      </c>
      <c r="V124" s="84" t="s">
        <v>80</v>
      </c>
      <c r="W124" s="13"/>
      <c r="X124" s="70"/>
      <c r="Y124" s="13"/>
      <c r="Z124" s="13"/>
    </row>
    <row r="125" spans="1:26" ht="45" x14ac:dyDescent="0.2">
      <c r="A125" s="9">
        <v>100</v>
      </c>
      <c r="B125" s="88" t="s">
        <v>474</v>
      </c>
      <c r="C125" s="88" t="s">
        <v>473</v>
      </c>
      <c r="D125" s="9" t="s">
        <v>132</v>
      </c>
      <c r="E125" s="88" t="s">
        <v>472</v>
      </c>
      <c r="F125" s="85" t="s">
        <v>93</v>
      </c>
      <c r="G125" s="83">
        <v>112</v>
      </c>
      <c r="H125" s="83" t="s">
        <v>192</v>
      </c>
      <c r="I125" s="83">
        <v>14000</v>
      </c>
      <c r="J125" s="85" t="s">
        <v>31</v>
      </c>
      <c r="K125" s="85" t="s">
        <v>56</v>
      </c>
      <c r="L125" s="58">
        <v>998620</v>
      </c>
      <c r="M125" s="83" t="s">
        <v>142</v>
      </c>
      <c r="N125" s="80" t="str">
        <f t="shared" si="3"/>
        <v>01.2023</v>
      </c>
      <c r="O125" s="9" t="str">
        <f>"12.2023"</f>
        <v>12.2023</v>
      </c>
      <c r="P125" s="83" t="s">
        <v>148</v>
      </c>
      <c r="Q125" s="9" t="s">
        <v>60</v>
      </c>
      <c r="R125" s="84" t="s">
        <v>32</v>
      </c>
      <c r="S125" s="9" t="s">
        <v>60</v>
      </c>
      <c r="T125" s="84" t="s">
        <v>33</v>
      </c>
      <c r="U125" s="84" t="s">
        <v>33</v>
      </c>
      <c r="V125" s="91" t="s">
        <v>80</v>
      </c>
      <c r="W125" s="13"/>
      <c r="X125" s="85"/>
      <c r="Y125" s="13"/>
      <c r="Z125" s="13"/>
    </row>
    <row r="126" spans="1:26" s="22" customFormat="1" ht="67.5" x14ac:dyDescent="0.2">
      <c r="A126" s="9">
        <v>101</v>
      </c>
      <c r="B126" s="17" t="s">
        <v>107</v>
      </c>
      <c r="C126" s="86" t="s">
        <v>106</v>
      </c>
      <c r="D126" s="86" t="s">
        <v>133</v>
      </c>
      <c r="E126" s="86" t="s">
        <v>208</v>
      </c>
      <c r="F126" s="85" t="s">
        <v>175</v>
      </c>
      <c r="G126" s="87" t="s">
        <v>165</v>
      </c>
      <c r="H126" s="86" t="s">
        <v>108</v>
      </c>
      <c r="I126" s="86">
        <v>47.88</v>
      </c>
      <c r="J126" s="85" t="s">
        <v>31</v>
      </c>
      <c r="K126" s="85" t="s">
        <v>56</v>
      </c>
      <c r="L126" s="25" t="s">
        <v>540</v>
      </c>
      <c r="M126" s="24" t="s">
        <v>142</v>
      </c>
      <c r="N126" s="80" t="str">
        <f t="shared" si="3"/>
        <v>01.2023</v>
      </c>
      <c r="O126" s="83">
        <v>1.2023999999999999</v>
      </c>
      <c r="P126" s="40" t="s">
        <v>57</v>
      </c>
      <c r="Q126" s="86" t="s">
        <v>77</v>
      </c>
      <c r="R126" s="84" t="s">
        <v>32</v>
      </c>
      <c r="S126" s="86" t="s">
        <v>77</v>
      </c>
      <c r="T126" s="84" t="s">
        <v>60</v>
      </c>
      <c r="U126" s="84" t="s">
        <v>33</v>
      </c>
      <c r="V126" s="91" t="s">
        <v>80</v>
      </c>
      <c r="W126" s="21"/>
      <c r="X126" s="21"/>
      <c r="Y126" s="21"/>
      <c r="Z126" s="21"/>
    </row>
    <row r="127" spans="1:26" s="22" customFormat="1" ht="175.5" customHeight="1" x14ac:dyDescent="0.2">
      <c r="A127" s="9">
        <v>102</v>
      </c>
      <c r="B127" s="17" t="s">
        <v>483</v>
      </c>
      <c r="C127" s="89" t="s">
        <v>482</v>
      </c>
      <c r="D127" s="9" t="s">
        <v>132</v>
      </c>
      <c r="E127" s="89" t="s">
        <v>294</v>
      </c>
      <c r="F127" s="90" t="s">
        <v>93</v>
      </c>
      <c r="G127" s="89" t="s">
        <v>481</v>
      </c>
      <c r="H127" s="9" t="s">
        <v>480</v>
      </c>
      <c r="I127" s="92" t="s">
        <v>479</v>
      </c>
      <c r="J127" s="90" t="s">
        <v>31</v>
      </c>
      <c r="K127" s="90" t="s">
        <v>56</v>
      </c>
      <c r="L127" s="58">
        <v>3644080</v>
      </c>
      <c r="M127" s="92" t="s">
        <v>142</v>
      </c>
      <c r="N127" s="80" t="str">
        <f t="shared" si="3"/>
        <v>01.2023</v>
      </c>
      <c r="O127" s="80" t="str">
        <f>"07.2023"</f>
        <v>07.2023</v>
      </c>
      <c r="P127" s="92" t="s">
        <v>148</v>
      </c>
      <c r="Q127" s="9" t="s">
        <v>60</v>
      </c>
      <c r="R127" s="91" t="s">
        <v>32</v>
      </c>
      <c r="S127" s="9" t="s">
        <v>60</v>
      </c>
      <c r="T127" s="91" t="s">
        <v>33</v>
      </c>
      <c r="U127" s="91" t="s">
        <v>33</v>
      </c>
      <c r="V127" s="94" t="s">
        <v>80</v>
      </c>
      <c r="W127" s="21"/>
      <c r="X127" s="21"/>
      <c r="Y127" s="21"/>
      <c r="Z127" s="21"/>
    </row>
    <row r="128" spans="1:26" s="22" customFormat="1" ht="56.25" x14ac:dyDescent="0.2">
      <c r="A128" s="9">
        <v>103</v>
      </c>
      <c r="B128" s="17" t="s">
        <v>102</v>
      </c>
      <c r="C128" s="93" t="s">
        <v>506</v>
      </c>
      <c r="D128" s="89" t="s">
        <v>133</v>
      </c>
      <c r="E128" s="89" t="s">
        <v>477</v>
      </c>
      <c r="F128" s="90" t="s">
        <v>175</v>
      </c>
      <c r="G128" s="90" t="s">
        <v>160</v>
      </c>
      <c r="H128" s="9" t="s">
        <v>103</v>
      </c>
      <c r="I128" s="9" t="s">
        <v>478</v>
      </c>
      <c r="J128" s="90" t="s">
        <v>31</v>
      </c>
      <c r="K128" s="90" t="s">
        <v>56</v>
      </c>
      <c r="L128" s="58">
        <v>110337.82</v>
      </c>
      <c r="M128" s="24" t="s">
        <v>142</v>
      </c>
      <c r="N128" s="80" t="str">
        <f t="shared" si="3"/>
        <v>01.2023</v>
      </c>
      <c r="O128" s="9" t="str">
        <f>"12.2023"</f>
        <v>12.2023</v>
      </c>
      <c r="P128" s="40" t="s">
        <v>57</v>
      </c>
      <c r="Q128" s="89" t="s">
        <v>77</v>
      </c>
      <c r="R128" s="91" t="s">
        <v>32</v>
      </c>
      <c r="S128" s="89" t="s">
        <v>77</v>
      </c>
      <c r="T128" s="91" t="s">
        <v>60</v>
      </c>
      <c r="U128" s="91" t="s">
        <v>33</v>
      </c>
      <c r="V128" s="94" t="s">
        <v>80</v>
      </c>
      <c r="W128" s="21"/>
      <c r="X128" s="21"/>
      <c r="Y128" s="21"/>
      <c r="Z128" s="21"/>
    </row>
    <row r="129" spans="1:26" s="22" customFormat="1" ht="101.25" x14ac:dyDescent="0.2">
      <c r="A129" s="9">
        <v>104</v>
      </c>
      <c r="B129" s="17" t="s">
        <v>485</v>
      </c>
      <c r="C129" s="93" t="s">
        <v>507</v>
      </c>
      <c r="D129" s="89" t="s">
        <v>133</v>
      </c>
      <c r="E129" s="89" t="s">
        <v>484</v>
      </c>
      <c r="F129" s="90" t="s">
        <v>175</v>
      </c>
      <c r="G129" s="90" t="s">
        <v>486</v>
      </c>
      <c r="H129" s="9" t="s">
        <v>487</v>
      </c>
      <c r="I129" s="9" t="s">
        <v>508</v>
      </c>
      <c r="J129" s="90" t="s">
        <v>31</v>
      </c>
      <c r="K129" s="90" t="s">
        <v>56</v>
      </c>
      <c r="L129" s="58">
        <v>529067.46</v>
      </c>
      <c r="M129" s="24" t="s">
        <v>142</v>
      </c>
      <c r="N129" s="80" t="str">
        <f t="shared" si="3"/>
        <v>01.2023</v>
      </c>
      <c r="O129" s="9" t="str">
        <f>"12.2023"</f>
        <v>12.2023</v>
      </c>
      <c r="P129" s="40" t="s">
        <v>57</v>
      </c>
      <c r="Q129" s="89" t="s">
        <v>77</v>
      </c>
      <c r="R129" s="91" t="s">
        <v>32</v>
      </c>
      <c r="S129" s="89" t="s">
        <v>77</v>
      </c>
      <c r="T129" s="91" t="s">
        <v>60</v>
      </c>
      <c r="U129" s="91" t="s">
        <v>33</v>
      </c>
      <c r="V129" s="99" t="s">
        <v>80</v>
      </c>
      <c r="W129" s="21"/>
      <c r="X129" s="21"/>
      <c r="Y129" s="21"/>
      <c r="Z129" s="21"/>
    </row>
    <row r="130" spans="1:26" s="22" customFormat="1" ht="45" x14ac:dyDescent="0.2">
      <c r="A130" s="9">
        <v>105</v>
      </c>
      <c r="B130" s="17">
        <v>36</v>
      </c>
      <c r="C130" s="93" t="s">
        <v>489</v>
      </c>
      <c r="D130" s="89" t="s">
        <v>133</v>
      </c>
      <c r="E130" s="89" t="s">
        <v>488</v>
      </c>
      <c r="F130" s="90" t="s">
        <v>175</v>
      </c>
      <c r="G130" s="90" t="s">
        <v>162</v>
      </c>
      <c r="H130" s="9" t="s">
        <v>76</v>
      </c>
      <c r="I130" s="9">
        <v>50</v>
      </c>
      <c r="J130" s="90" t="s">
        <v>31</v>
      </c>
      <c r="K130" s="90" t="s">
        <v>56</v>
      </c>
      <c r="L130" s="58">
        <v>1621.5</v>
      </c>
      <c r="M130" s="24" t="s">
        <v>142</v>
      </c>
      <c r="N130" s="80" t="str">
        <f t="shared" si="3"/>
        <v>01.2023</v>
      </c>
      <c r="O130" s="9" t="str">
        <f>"12.2023"</f>
        <v>12.2023</v>
      </c>
      <c r="P130" s="40" t="s">
        <v>57</v>
      </c>
      <c r="Q130" s="89" t="s">
        <v>77</v>
      </c>
      <c r="R130" s="91" t="s">
        <v>32</v>
      </c>
      <c r="S130" s="89" t="s">
        <v>77</v>
      </c>
      <c r="T130" s="91" t="s">
        <v>60</v>
      </c>
      <c r="U130" s="91" t="s">
        <v>33</v>
      </c>
      <c r="V130" s="94" t="s">
        <v>80</v>
      </c>
      <c r="W130" s="21"/>
      <c r="X130" s="21"/>
      <c r="Y130" s="21"/>
      <c r="Z130" s="21"/>
    </row>
    <row r="131" spans="1:26" s="22" customFormat="1" ht="45" x14ac:dyDescent="0.2">
      <c r="A131" s="9">
        <v>106</v>
      </c>
      <c r="B131" s="17" t="s">
        <v>102</v>
      </c>
      <c r="C131" s="93" t="s">
        <v>506</v>
      </c>
      <c r="D131" s="89" t="s">
        <v>133</v>
      </c>
      <c r="E131" s="89" t="s">
        <v>502</v>
      </c>
      <c r="F131" s="90" t="s">
        <v>175</v>
      </c>
      <c r="G131" s="90" t="s">
        <v>160</v>
      </c>
      <c r="H131" s="9" t="s">
        <v>103</v>
      </c>
      <c r="I131" s="9" t="s">
        <v>490</v>
      </c>
      <c r="J131" s="90" t="s">
        <v>31</v>
      </c>
      <c r="K131" s="90" t="s">
        <v>56</v>
      </c>
      <c r="L131" s="58">
        <v>210561.31</v>
      </c>
      <c r="M131" s="24" t="s">
        <v>142</v>
      </c>
      <c r="N131" s="80" t="str">
        <f t="shared" si="3"/>
        <v>01.2023</v>
      </c>
      <c r="O131" s="9" t="str">
        <f>"12.2023"</f>
        <v>12.2023</v>
      </c>
      <c r="P131" s="40" t="s">
        <v>57</v>
      </c>
      <c r="Q131" s="89" t="s">
        <v>77</v>
      </c>
      <c r="R131" s="91" t="s">
        <v>32</v>
      </c>
      <c r="S131" s="89" t="s">
        <v>77</v>
      </c>
      <c r="T131" s="91" t="s">
        <v>60</v>
      </c>
      <c r="U131" s="91" t="s">
        <v>33</v>
      </c>
      <c r="V131" s="94" t="s">
        <v>80</v>
      </c>
      <c r="W131" s="21"/>
      <c r="X131" s="21"/>
      <c r="Y131" s="21"/>
      <c r="Z131" s="21"/>
    </row>
    <row r="132" spans="1:26" s="22" customFormat="1" ht="67.5" x14ac:dyDescent="0.2">
      <c r="A132" s="9">
        <v>107</v>
      </c>
      <c r="B132" s="17" t="s">
        <v>491</v>
      </c>
      <c r="C132" s="93" t="s">
        <v>492</v>
      </c>
      <c r="D132" s="89" t="s">
        <v>133</v>
      </c>
      <c r="E132" s="89" t="s">
        <v>503</v>
      </c>
      <c r="F132" s="90" t="s">
        <v>175</v>
      </c>
      <c r="G132" s="90" t="s">
        <v>493</v>
      </c>
      <c r="H132" s="9" t="s">
        <v>494</v>
      </c>
      <c r="I132" s="9" t="s">
        <v>495</v>
      </c>
      <c r="J132" s="90" t="s">
        <v>31</v>
      </c>
      <c r="K132" s="90" t="s">
        <v>56</v>
      </c>
      <c r="L132" s="25" t="s">
        <v>541</v>
      </c>
      <c r="M132" s="24" t="s">
        <v>142</v>
      </c>
      <c r="N132" s="80" t="str">
        <f t="shared" si="3"/>
        <v>01.2023</v>
      </c>
      <c r="O132" s="80" t="str">
        <f>"01.2024"</f>
        <v>01.2024</v>
      </c>
      <c r="P132" s="40" t="s">
        <v>57</v>
      </c>
      <c r="Q132" s="89" t="s">
        <v>77</v>
      </c>
      <c r="R132" s="91" t="s">
        <v>32</v>
      </c>
      <c r="S132" s="89" t="s">
        <v>77</v>
      </c>
      <c r="T132" s="91" t="s">
        <v>60</v>
      </c>
      <c r="U132" s="91" t="s">
        <v>33</v>
      </c>
      <c r="V132" s="94" t="s">
        <v>80</v>
      </c>
      <c r="W132" s="21"/>
      <c r="X132" s="21"/>
      <c r="Y132" s="21"/>
      <c r="Z132" s="21"/>
    </row>
    <row r="133" spans="1:26" s="22" customFormat="1" ht="180" x14ac:dyDescent="0.2">
      <c r="A133" s="9">
        <v>108</v>
      </c>
      <c r="B133" s="17" t="s">
        <v>491</v>
      </c>
      <c r="C133" s="93" t="s">
        <v>492</v>
      </c>
      <c r="D133" s="89" t="s">
        <v>133</v>
      </c>
      <c r="E133" s="89" t="s">
        <v>504</v>
      </c>
      <c r="F133" s="90" t="s">
        <v>175</v>
      </c>
      <c r="G133" s="90" t="s">
        <v>493</v>
      </c>
      <c r="H133" s="9" t="s">
        <v>494</v>
      </c>
      <c r="I133" s="9" t="s">
        <v>500</v>
      </c>
      <c r="J133" s="90" t="s">
        <v>31</v>
      </c>
      <c r="K133" s="90" t="s">
        <v>56</v>
      </c>
      <c r="L133" s="25" t="s">
        <v>542</v>
      </c>
      <c r="M133" s="24" t="s">
        <v>142</v>
      </c>
      <c r="N133" s="80" t="str">
        <f t="shared" si="3"/>
        <v>01.2023</v>
      </c>
      <c r="O133" s="80" t="str">
        <f>"01.2024"</f>
        <v>01.2024</v>
      </c>
      <c r="P133" s="40" t="s">
        <v>57</v>
      </c>
      <c r="Q133" s="89" t="s">
        <v>77</v>
      </c>
      <c r="R133" s="91" t="s">
        <v>32</v>
      </c>
      <c r="S133" s="89" t="s">
        <v>77</v>
      </c>
      <c r="T133" s="91" t="s">
        <v>60</v>
      </c>
      <c r="U133" s="91" t="s">
        <v>33</v>
      </c>
      <c r="V133" s="94" t="s">
        <v>80</v>
      </c>
      <c r="W133" s="21"/>
      <c r="X133" s="21"/>
      <c r="Y133" s="21"/>
      <c r="Z133" s="21"/>
    </row>
    <row r="134" spans="1:26" s="22" customFormat="1" ht="67.5" x14ac:dyDescent="0.2">
      <c r="A134" s="9">
        <v>109</v>
      </c>
      <c r="B134" s="17" t="s">
        <v>496</v>
      </c>
      <c r="C134" s="93" t="s">
        <v>497</v>
      </c>
      <c r="D134" s="89" t="s">
        <v>133</v>
      </c>
      <c r="E134" s="89" t="s">
        <v>505</v>
      </c>
      <c r="F134" s="90" t="s">
        <v>175</v>
      </c>
      <c r="G134" s="90" t="s">
        <v>498</v>
      </c>
      <c r="H134" s="9" t="s">
        <v>499</v>
      </c>
      <c r="I134" s="9" t="s">
        <v>501</v>
      </c>
      <c r="J134" s="90" t="s">
        <v>31</v>
      </c>
      <c r="K134" s="90" t="s">
        <v>56</v>
      </c>
      <c r="L134" s="25" t="s">
        <v>543</v>
      </c>
      <c r="M134" s="24" t="s">
        <v>142</v>
      </c>
      <c r="N134" s="80" t="str">
        <f t="shared" si="3"/>
        <v>01.2023</v>
      </c>
      <c r="O134" s="80" t="str">
        <f>"01.2024"</f>
        <v>01.2024</v>
      </c>
      <c r="P134" s="40" t="s">
        <v>57</v>
      </c>
      <c r="Q134" s="89" t="s">
        <v>77</v>
      </c>
      <c r="R134" s="91" t="s">
        <v>32</v>
      </c>
      <c r="S134" s="89" t="s">
        <v>77</v>
      </c>
      <c r="T134" s="91" t="s">
        <v>60</v>
      </c>
      <c r="U134" s="91" t="s">
        <v>33</v>
      </c>
      <c r="V134" s="94" t="s">
        <v>80</v>
      </c>
      <c r="W134" s="21"/>
      <c r="X134" s="21"/>
      <c r="Y134" s="21"/>
      <c r="Z134" s="21"/>
    </row>
    <row r="135" spans="1:26" ht="99.75" customHeight="1" x14ac:dyDescent="0.2">
      <c r="A135" s="9">
        <v>110</v>
      </c>
      <c r="B135" s="9" t="s">
        <v>513</v>
      </c>
      <c r="C135" s="9" t="s">
        <v>512</v>
      </c>
      <c r="D135" s="9" t="s">
        <v>132</v>
      </c>
      <c r="E135" s="9" t="s">
        <v>517</v>
      </c>
      <c r="F135" s="96" t="s">
        <v>93</v>
      </c>
      <c r="G135" s="9" t="s">
        <v>515</v>
      </c>
      <c r="H135" s="9" t="s">
        <v>514</v>
      </c>
      <c r="I135" s="9" t="s">
        <v>516</v>
      </c>
      <c r="J135" s="96" t="s">
        <v>31</v>
      </c>
      <c r="K135" s="96" t="s">
        <v>56</v>
      </c>
      <c r="L135" s="81">
        <v>525519.55000000005</v>
      </c>
      <c r="M135" s="9" t="s">
        <v>142</v>
      </c>
      <c r="N135" s="80" t="str">
        <f t="shared" si="3"/>
        <v>01.2023</v>
      </c>
      <c r="O135" s="9" t="str">
        <f>"05.2023"</f>
        <v>05.2023</v>
      </c>
      <c r="P135" s="9" t="s">
        <v>148</v>
      </c>
      <c r="Q135" s="9" t="s">
        <v>60</v>
      </c>
      <c r="R135" s="95" t="s">
        <v>32</v>
      </c>
      <c r="S135" s="9" t="s">
        <v>60</v>
      </c>
      <c r="T135" s="95" t="s">
        <v>33</v>
      </c>
      <c r="U135" s="95" t="s">
        <v>33</v>
      </c>
      <c r="V135" s="99" t="s">
        <v>80</v>
      </c>
      <c r="W135" s="13"/>
      <c r="X135" s="96"/>
      <c r="Y135" s="13"/>
      <c r="Z135" s="13"/>
    </row>
    <row r="136" spans="1:26" ht="101.25" x14ac:dyDescent="0.2">
      <c r="A136" s="9">
        <v>111</v>
      </c>
      <c r="B136" s="9" t="s">
        <v>518</v>
      </c>
      <c r="C136" s="9" t="s">
        <v>519</v>
      </c>
      <c r="D136" s="9" t="s">
        <v>132</v>
      </c>
      <c r="E136" s="9" t="s">
        <v>520</v>
      </c>
      <c r="F136" s="98" t="s">
        <v>93</v>
      </c>
      <c r="G136" s="97" t="s">
        <v>521</v>
      </c>
      <c r="H136" s="9" t="s">
        <v>522</v>
      </c>
      <c r="I136" s="9" t="s">
        <v>523</v>
      </c>
      <c r="J136" s="98" t="s">
        <v>31</v>
      </c>
      <c r="K136" s="98" t="s">
        <v>56</v>
      </c>
      <c r="L136" s="82">
        <v>500000</v>
      </c>
      <c r="M136" s="9" t="s">
        <v>142</v>
      </c>
      <c r="N136" s="80" t="str">
        <f t="shared" si="3"/>
        <v>01.2023</v>
      </c>
      <c r="O136" s="80" t="str">
        <f>"12.2023"</f>
        <v>12.2023</v>
      </c>
      <c r="P136" s="9" t="s">
        <v>118</v>
      </c>
      <c r="Q136" s="9" t="s">
        <v>60</v>
      </c>
      <c r="R136" s="99" t="s">
        <v>32</v>
      </c>
      <c r="S136" s="9" t="s">
        <v>77</v>
      </c>
      <c r="T136" s="99" t="s">
        <v>33</v>
      </c>
      <c r="U136" s="99" t="s">
        <v>33</v>
      </c>
      <c r="V136" s="119" t="s">
        <v>80</v>
      </c>
      <c r="W136" s="13"/>
      <c r="X136" s="98"/>
      <c r="Y136" s="13"/>
      <c r="Z136" s="13"/>
    </row>
    <row r="137" spans="1:26" ht="67.5" x14ac:dyDescent="0.2">
      <c r="A137" s="105">
        <v>112</v>
      </c>
      <c r="B137" s="115" t="s">
        <v>384</v>
      </c>
      <c r="C137" s="115" t="s">
        <v>204</v>
      </c>
      <c r="D137" s="110" t="s">
        <v>133</v>
      </c>
      <c r="E137" s="115" t="s">
        <v>409</v>
      </c>
      <c r="F137" s="106" t="s">
        <v>93</v>
      </c>
      <c r="G137" s="110" t="s">
        <v>315</v>
      </c>
      <c r="H137" s="110" t="s">
        <v>315</v>
      </c>
      <c r="I137" s="110" t="s">
        <v>403</v>
      </c>
      <c r="J137" s="106" t="s">
        <v>31</v>
      </c>
      <c r="K137" s="106" t="s">
        <v>56</v>
      </c>
      <c r="L137" s="109" t="s">
        <v>471</v>
      </c>
      <c r="M137" s="110" t="s">
        <v>142</v>
      </c>
      <c r="N137" s="33" t="str">
        <f>"02.2023"</f>
        <v>02.2023</v>
      </c>
      <c r="O137" s="110">
        <v>1.2023999999999999</v>
      </c>
      <c r="P137" s="110" t="s">
        <v>63</v>
      </c>
      <c r="Q137" s="105" t="s">
        <v>60</v>
      </c>
      <c r="R137" s="107" t="s">
        <v>32</v>
      </c>
      <c r="S137" s="105" t="s">
        <v>77</v>
      </c>
      <c r="T137" s="107" t="s">
        <v>33</v>
      </c>
      <c r="U137" s="107" t="s">
        <v>33</v>
      </c>
      <c r="V137" s="119" t="s">
        <v>80</v>
      </c>
      <c r="W137" s="31"/>
      <c r="X137" s="106"/>
      <c r="Y137" s="31"/>
      <c r="Z137" s="31"/>
    </row>
    <row r="138" spans="1:26" s="114" customFormat="1" ht="67.5" x14ac:dyDescent="0.2">
      <c r="A138" s="101">
        <v>113</v>
      </c>
      <c r="B138" s="101" t="s">
        <v>402</v>
      </c>
      <c r="C138" s="101" t="s">
        <v>530</v>
      </c>
      <c r="D138" s="101" t="s">
        <v>133</v>
      </c>
      <c r="E138" s="101" t="s">
        <v>534</v>
      </c>
      <c r="F138" s="102" t="s">
        <v>175</v>
      </c>
      <c r="G138" s="101">
        <v>362</v>
      </c>
      <c r="H138" s="101" t="s">
        <v>531</v>
      </c>
      <c r="I138" s="101">
        <v>11</v>
      </c>
      <c r="J138" s="102" t="s">
        <v>31</v>
      </c>
      <c r="K138" s="102" t="s">
        <v>56</v>
      </c>
      <c r="L138" s="103" t="s">
        <v>532</v>
      </c>
      <c r="M138" s="101" t="s">
        <v>142</v>
      </c>
      <c r="N138" s="108" t="str">
        <f>"02.2023"</f>
        <v>02.2023</v>
      </c>
      <c r="O138" s="108" t="str">
        <f>"01.2024"</f>
        <v>01.2024</v>
      </c>
      <c r="P138" s="101" t="s">
        <v>57</v>
      </c>
      <c r="Q138" s="101" t="s">
        <v>77</v>
      </c>
      <c r="R138" s="104" t="s">
        <v>32</v>
      </c>
      <c r="S138" s="101" t="s">
        <v>77</v>
      </c>
      <c r="T138" s="101">
        <v>0</v>
      </c>
      <c r="U138" s="104" t="s">
        <v>33</v>
      </c>
      <c r="V138" s="119" t="s">
        <v>80</v>
      </c>
      <c r="W138" s="101"/>
      <c r="X138" s="13"/>
      <c r="Y138" s="101"/>
      <c r="Z138" s="101"/>
    </row>
    <row r="139" spans="1:26" ht="67.5" x14ac:dyDescent="0.2">
      <c r="A139" s="9">
        <v>114</v>
      </c>
      <c r="B139" s="9" t="s">
        <v>383</v>
      </c>
      <c r="C139" s="9" t="s">
        <v>197</v>
      </c>
      <c r="D139" s="9" t="s">
        <v>133</v>
      </c>
      <c r="E139" s="9" t="s">
        <v>198</v>
      </c>
      <c r="F139" s="112" t="s">
        <v>175</v>
      </c>
      <c r="G139" s="113" t="s">
        <v>315</v>
      </c>
      <c r="H139" s="9" t="s">
        <v>315</v>
      </c>
      <c r="I139" s="9" t="s">
        <v>219</v>
      </c>
      <c r="J139" s="112" t="s">
        <v>31</v>
      </c>
      <c r="K139" s="112" t="s">
        <v>56</v>
      </c>
      <c r="L139" s="81" t="s">
        <v>533</v>
      </c>
      <c r="M139" s="9" t="s">
        <v>142</v>
      </c>
      <c r="N139" s="80" t="str">
        <f t="shared" ref="N139" si="4">"01.2023"</f>
        <v>01.2023</v>
      </c>
      <c r="O139" s="9" t="str">
        <f>"02.2024"</f>
        <v>02.2024</v>
      </c>
      <c r="P139" s="113" t="s">
        <v>57</v>
      </c>
      <c r="Q139" s="9" t="s">
        <v>77</v>
      </c>
      <c r="R139" s="111" t="s">
        <v>32</v>
      </c>
      <c r="S139" s="9" t="s">
        <v>77</v>
      </c>
      <c r="T139" s="111" t="s">
        <v>60</v>
      </c>
      <c r="U139" s="111" t="s">
        <v>33</v>
      </c>
      <c r="V139" s="119" t="s">
        <v>80</v>
      </c>
      <c r="W139" s="13"/>
      <c r="X139" s="112"/>
      <c r="Y139" s="13"/>
      <c r="Z139" s="13"/>
    </row>
    <row r="140" spans="1:26" ht="63" customHeight="1" x14ac:dyDescent="0.2">
      <c r="A140" s="120">
        <v>115</v>
      </c>
      <c r="B140" s="120" t="s">
        <v>535</v>
      </c>
      <c r="C140" s="120" t="s">
        <v>536</v>
      </c>
      <c r="D140" s="120" t="s">
        <v>133</v>
      </c>
      <c r="E140" s="120" t="s">
        <v>221</v>
      </c>
      <c r="F140" s="121" t="s">
        <v>93</v>
      </c>
      <c r="G140" s="117" t="s">
        <v>315</v>
      </c>
      <c r="H140" s="120" t="s">
        <v>315</v>
      </c>
      <c r="I140" s="120" t="s">
        <v>219</v>
      </c>
      <c r="J140" s="121" t="s">
        <v>31</v>
      </c>
      <c r="K140" s="121" t="s">
        <v>56</v>
      </c>
      <c r="L140" s="128" t="s">
        <v>537</v>
      </c>
      <c r="M140" s="120" t="s">
        <v>142</v>
      </c>
      <c r="N140" s="33" t="str">
        <f t="shared" ref="N140:N163" si="5">"02.2023"</f>
        <v>02.2023</v>
      </c>
      <c r="O140" s="33" t="str">
        <f>"01.2024"</f>
        <v>01.2024</v>
      </c>
      <c r="P140" s="120" t="s">
        <v>118</v>
      </c>
      <c r="Q140" s="44" t="s">
        <v>60</v>
      </c>
      <c r="R140" s="119" t="s">
        <v>32</v>
      </c>
      <c r="S140" s="44" t="s">
        <v>77</v>
      </c>
      <c r="T140" s="44">
        <v>0</v>
      </c>
      <c r="U140" s="122" t="s">
        <v>33</v>
      </c>
      <c r="V140" s="123" t="s">
        <v>80</v>
      </c>
      <c r="W140" s="44"/>
      <c r="X140" s="31"/>
      <c r="Y140" s="44"/>
      <c r="Z140" s="117"/>
    </row>
    <row r="141" spans="1:26" ht="67.5" x14ac:dyDescent="0.2">
      <c r="A141" s="9">
        <v>116</v>
      </c>
      <c r="B141" s="9" t="s">
        <v>97</v>
      </c>
      <c r="C141" s="9" t="s">
        <v>538</v>
      </c>
      <c r="D141" s="9" t="s">
        <v>133</v>
      </c>
      <c r="E141" s="9" t="s">
        <v>190</v>
      </c>
      <c r="F141" s="118" t="s">
        <v>175</v>
      </c>
      <c r="G141" s="116">
        <v>362</v>
      </c>
      <c r="H141" s="9" t="s">
        <v>531</v>
      </c>
      <c r="I141" s="9">
        <v>12</v>
      </c>
      <c r="J141" s="118" t="s">
        <v>31</v>
      </c>
      <c r="K141" s="118" t="s">
        <v>56</v>
      </c>
      <c r="L141" s="81" t="s">
        <v>539</v>
      </c>
      <c r="M141" s="9" t="s">
        <v>142</v>
      </c>
      <c r="N141" s="80" t="str">
        <f t="shared" si="5"/>
        <v>02.2023</v>
      </c>
      <c r="O141" s="9" t="str">
        <f>"01.2024"</f>
        <v>01.2024</v>
      </c>
      <c r="P141" s="116" t="s">
        <v>57</v>
      </c>
      <c r="Q141" s="9" t="s">
        <v>77</v>
      </c>
      <c r="R141" s="119" t="s">
        <v>32</v>
      </c>
      <c r="S141" s="9" t="s">
        <v>77</v>
      </c>
      <c r="T141" s="119" t="s">
        <v>33</v>
      </c>
      <c r="U141" s="119" t="s">
        <v>33</v>
      </c>
      <c r="V141" s="123" t="s">
        <v>80</v>
      </c>
      <c r="W141" s="13"/>
      <c r="X141" s="118"/>
      <c r="Y141" s="118"/>
      <c r="Z141" s="116"/>
    </row>
    <row r="142" spans="1:26" s="114" customFormat="1" ht="56.25" x14ac:dyDescent="0.2">
      <c r="A142" s="125">
        <v>117</v>
      </c>
      <c r="B142" s="125" t="s">
        <v>544</v>
      </c>
      <c r="C142" s="125" t="s">
        <v>545</v>
      </c>
      <c r="D142" s="125" t="s">
        <v>135</v>
      </c>
      <c r="E142" s="125" t="s">
        <v>546</v>
      </c>
      <c r="F142" s="124" t="s">
        <v>93</v>
      </c>
      <c r="G142" s="125">
        <v>876</v>
      </c>
      <c r="H142" s="125" t="s">
        <v>547</v>
      </c>
      <c r="I142" s="125">
        <v>1</v>
      </c>
      <c r="J142" s="124" t="s">
        <v>31</v>
      </c>
      <c r="K142" s="124" t="s">
        <v>56</v>
      </c>
      <c r="L142" s="126">
        <v>7398758</v>
      </c>
      <c r="M142" s="125" t="s">
        <v>142</v>
      </c>
      <c r="N142" s="127" t="str">
        <f>"03.2023"</f>
        <v>03.2023</v>
      </c>
      <c r="O142" s="127" t="str">
        <f>"12.2023"</f>
        <v>12.2023</v>
      </c>
      <c r="P142" s="125" t="s">
        <v>148</v>
      </c>
      <c r="Q142" s="125" t="s">
        <v>60</v>
      </c>
      <c r="R142" s="125" t="s">
        <v>32</v>
      </c>
      <c r="S142" s="125" t="s">
        <v>60</v>
      </c>
      <c r="T142" s="125">
        <v>0</v>
      </c>
      <c r="U142" s="123" t="s">
        <v>33</v>
      </c>
      <c r="V142" s="132" t="s">
        <v>80</v>
      </c>
      <c r="W142" s="125"/>
      <c r="X142" s="13"/>
      <c r="Y142" s="125"/>
      <c r="Z142" s="125"/>
    </row>
    <row r="143" spans="1:26" s="114" customFormat="1" ht="200.25" customHeight="1" x14ac:dyDescent="0.2">
      <c r="A143" s="129">
        <v>118</v>
      </c>
      <c r="B143" s="129" t="s">
        <v>548</v>
      </c>
      <c r="C143" s="129" t="s">
        <v>549</v>
      </c>
      <c r="D143" s="129" t="s">
        <v>132</v>
      </c>
      <c r="E143" s="129" t="s">
        <v>550</v>
      </c>
      <c r="F143" s="130" t="s">
        <v>93</v>
      </c>
      <c r="G143" s="129">
        <v>796</v>
      </c>
      <c r="H143" s="129" t="s">
        <v>551</v>
      </c>
      <c r="I143" s="129" t="s">
        <v>552</v>
      </c>
      <c r="J143" s="130" t="s">
        <v>31</v>
      </c>
      <c r="K143" s="130" t="s">
        <v>56</v>
      </c>
      <c r="L143" s="131">
        <v>5475926.6299999999</v>
      </c>
      <c r="M143" s="129" t="s">
        <v>142</v>
      </c>
      <c r="N143" s="133" t="str">
        <f t="shared" si="5"/>
        <v>02.2023</v>
      </c>
      <c r="O143" s="133" t="str">
        <f>"08.2023"</f>
        <v>08.2023</v>
      </c>
      <c r="P143" s="129" t="s">
        <v>148</v>
      </c>
      <c r="Q143" s="129" t="s">
        <v>60</v>
      </c>
      <c r="R143" s="129" t="s">
        <v>32</v>
      </c>
      <c r="S143" s="129" t="s">
        <v>60</v>
      </c>
      <c r="T143" s="129">
        <v>0</v>
      </c>
      <c r="U143" s="132" t="s">
        <v>33</v>
      </c>
      <c r="V143" s="134" t="s">
        <v>80</v>
      </c>
      <c r="W143" s="129"/>
      <c r="X143" s="13"/>
      <c r="Y143" s="129"/>
      <c r="Z143" s="129"/>
    </row>
    <row r="144" spans="1:26" s="114" customFormat="1" ht="59.25" customHeight="1" x14ac:dyDescent="0.2">
      <c r="A144" s="129">
        <v>119</v>
      </c>
      <c r="B144" s="129" t="s">
        <v>553</v>
      </c>
      <c r="C144" s="129" t="s">
        <v>554</v>
      </c>
      <c r="D144" s="129" t="s">
        <v>132</v>
      </c>
      <c r="E144" s="129" t="s">
        <v>555</v>
      </c>
      <c r="F144" s="130" t="s">
        <v>93</v>
      </c>
      <c r="G144" s="129">
        <v>796</v>
      </c>
      <c r="H144" s="129" t="s">
        <v>556</v>
      </c>
      <c r="I144" s="129" t="s">
        <v>557</v>
      </c>
      <c r="J144" s="130" t="s">
        <v>31</v>
      </c>
      <c r="K144" s="130" t="s">
        <v>56</v>
      </c>
      <c r="L144" s="131">
        <v>411539.54</v>
      </c>
      <c r="M144" s="129" t="s">
        <v>142</v>
      </c>
      <c r="N144" s="133" t="str">
        <f t="shared" si="5"/>
        <v>02.2023</v>
      </c>
      <c r="O144" s="133" t="str">
        <f>"05.2023"</f>
        <v>05.2023</v>
      </c>
      <c r="P144" s="129" t="s">
        <v>148</v>
      </c>
      <c r="Q144" s="129" t="s">
        <v>60</v>
      </c>
      <c r="R144" s="129" t="s">
        <v>32</v>
      </c>
      <c r="S144" s="129" t="s">
        <v>60</v>
      </c>
      <c r="T144" s="129">
        <v>0</v>
      </c>
      <c r="U144" s="132" t="s">
        <v>33</v>
      </c>
      <c r="V144" s="134" t="s">
        <v>80</v>
      </c>
      <c r="W144" s="129"/>
      <c r="X144" s="13"/>
      <c r="Y144" s="129"/>
      <c r="Z144" s="129"/>
    </row>
    <row r="145" spans="1:26" s="114" customFormat="1" ht="59.25" customHeight="1" x14ac:dyDescent="0.2">
      <c r="A145" s="129">
        <v>120</v>
      </c>
      <c r="B145" s="129" t="s">
        <v>558</v>
      </c>
      <c r="C145" s="129" t="s">
        <v>559</v>
      </c>
      <c r="D145" s="129" t="s">
        <v>132</v>
      </c>
      <c r="E145" s="129" t="s">
        <v>560</v>
      </c>
      <c r="F145" s="130" t="s">
        <v>93</v>
      </c>
      <c r="G145" s="129">
        <v>796</v>
      </c>
      <c r="H145" s="129" t="s">
        <v>561</v>
      </c>
      <c r="I145" s="129" t="s">
        <v>562</v>
      </c>
      <c r="J145" s="130" t="s">
        <v>31</v>
      </c>
      <c r="K145" s="130" t="s">
        <v>56</v>
      </c>
      <c r="L145" s="131">
        <v>528313.06000000006</v>
      </c>
      <c r="M145" s="129" t="s">
        <v>142</v>
      </c>
      <c r="N145" s="133" t="str">
        <f t="shared" si="5"/>
        <v>02.2023</v>
      </c>
      <c r="O145" s="133" t="str">
        <f>"05.2023"</f>
        <v>05.2023</v>
      </c>
      <c r="P145" s="129" t="s">
        <v>148</v>
      </c>
      <c r="Q145" s="129" t="s">
        <v>60</v>
      </c>
      <c r="R145" s="129" t="s">
        <v>32</v>
      </c>
      <c r="S145" s="129" t="s">
        <v>60</v>
      </c>
      <c r="T145" s="129">
        <v>0</v>
      </c>
      <c r="U145" s="132" t="s">
        <v>33</v>
      </c>
      <c r="V145" s="134" t="s">
        <v>80</v>
      </c>
      <c r="W145" s="129"/>
      <c r="X145" s="13"/>
      <c r="Y145" s="129"/>
      <c r="Z145" s="129"/>
    </row>
    <row r="146" spans="1:26" s="114" customFormat="1" ht="59.25" customHeight="1" x14ac:dyDescent="0.2">
      <c r="A146" s="129">
        <v>121</v>
      </c>
      <c r="B146" s="129" t="s">
        <v>563</v>
      </c>
      <c r="C146" s="129" t="s">
        <v>564</v>
      </c>
      <c r="D146" s="129" t="s">
        <v>132</v>
      </c>
      <c r="E146" s="129" t="s">
        <v>565</v>
      </c>
      <c r="F146" s="130" t="s">
        <v>93</v>
      </c>
      <c r="G146" s="129">
        <v>796</v>
      </c>
      <c r="H146" s="129" t="s">
        <v>566</v>
      </c>
      <c r="I146" s="129" t="s">
        <v>567</v>
      </c>
      <c r="J146" s="130" t="s">
        <v>31</v>
      </c>
      <c r="K146" s="130" t="s">
        <v>56</v>
      </c>
      <c r="L146" s="131">
        <v>3943114.01</v>
      </c>
      <c r="M146" s="129" t="s">
        <v>142</v>
      </c>
      <c r="N146" s="133" t="str">
        <f t="shared" si="5"/>
        <v>02.2023</v>
      </c>
      <c r="O146" s="133" t="str">
        <f>"08.2023"</f>
        <v>08.2023</v>
      </c>
      <c r="P146" s="129" t="s">
        <v>148</v>
      </c>
      <c r="Q146" s="129" t="s">
        <v>60</v>
      </c>
      <c r="R146" s="129" t="s">
        <v>32</v>
      </c>
      <c r="S146" s="129" t="s">
        <v>60</v>
      </c>
      <c r="T146" s="129">
        <v>0</v>
      </c>
      <c r="U146" s="132" t="s">
        <v>33</v>
      </c>
      <c r="V146" s="134" t="s">
        <v>80</v>
      </c>
      <c r="W146" s="129"/>
      <c r="X146" s="13"/>
      <c r="Y146" s="129"/>
      <c r="Z146" s="129"/>
    </row>
    <row r="147" spans="1:26" s="114" customFormat="1" ht="327" customHeight="1" x14ac:dyDescent="0.2">
      <c r="A147" s="136">
        <v>122</v>
      </c>
      <c r="B147" s="136" t="s">
        <v>568</v>
      </c>
      <c r="C147" s="136" t="s">
        <v>569</v>
      </c>
      <c r="D147" s="136" t="s">
        <v>132</v>
      </c>
      <c r="E147" s="136" t="s">
        <v>570</v>
      </c>
      <c r="F147" s="135" t="s">
        <v>93</v>
      </c>
      <c r="G147" s="136" t="s">
        <v>571</v>
      </c>
      <c r="H147" s="136" t="s">
        <v>572</v>
      </c>
      <c r="I147" s="136" t="s">
        <v>573</v>
      </c>
      <c r="J147" s="135" t="s">
        <v>31</v>
      </c>
      <c r="K147" s="135" t="s">
        <v>56</v>
      </c>
      <c r="L147" s="137">
        <v>3441642.88</v>
      </c>
      <c r="M147" s="136" t="s">
        <v>142</v>
      </c>
      <c r="N147" s="138" t="str">
        <f>"02.2023"</f>
        <v>02.2023</v>
      </c>
      <c r="O147" s="138" t="str">
        <f>"06.2023"</f>
        <v>06.2023</v>
      </c>
      <c r="P147" s="136" t="s">
        <v>148</v>
      </c>
      <c r="Q147" s="136" t="s">
        <v>60</v>
      </c>
      <c r="R147" s="136" t="s">
        <v>32</v>
      </c>
      <c r="S147" s="136" t="s">
        <v>60</v>
      </c>
      <c r="T147" s="136">
        <v>0</v>
      </c>
      <c r="U147" s="134" t="s">
        <v>33</v>
      </c>
      <c r="V147" s="152" t="s">
        <v>80</v>
      </c>
      <c r="W147" s="136"/>
      <c r="X147" s="13"/>
      <c r="Y147" s="136"/>
      <c r="Z147" s="136"/>
    </row>
    <row r="148" spans="1:26" s="114" customFormat="1" ht="59.25" customHeight="1" x14ac:dyDescent="0.2">
      <c r="A148" s="139">
        <v>123</v>
      </c>
      <c r="B148" s="139" t="s">
        <v>577</v>
      </c>
      <c r="C148" s="139" t="s">
        <v>578</v>
      </c>
      <c r="D148" s="139" t="s">
        <v>132</v>
      </c>
      <c r="E148" s="139" t="s">
        <v>579</v>
      </c>
      <c r="F148" s="140" t="s">
        <v>93</v>
      </c>
      <c r="G148" s="139">
        <v>796</v>
      </c>
      <c r="H148" s="139" t="s">
        <v>420</v>
      </c>
      <c r="I148" s="139">
        <v>1</v>
      </c>
      <c r="J148" s="140" t="s">
        <v>31</v>
      </c>
      <c r="K148" s="140" t="s">
        <v>56</v>
      </c>
      <c r="L148" s="141">
        <v>1022719.67</v>
      </c>
      <c r="M148" s="139" t="s">
        <v>142</v>
      </c>
      <c r="N148" s="143" t="str">
        <f t="shared" si="5"/>
        <v>02.2023</v>
      </c>
      <c r="O148" s="143" t="str">
        <f>"07.2023"</f>
        <v>07.2023</v>
      </c>
      <c r="P148" s="139" t="s">
        <v>148</v>
      </c>
      <c r="Q148" s="139" t="s">
        <v>60</v>
      </c>
      <c r="R148" s="139" t="s">
        <v>32</v>
      </c>
      <c r="S148" s="139" t="s">
        <v>60</v>
      </c>
      <c r="T148" s="139">
        <v>0</v>
      </c>
      <c r="U148" s="142" t="s">
        <v>33</v>
      </c>
      <c r="V148" s="152" t="s">
        <v>80</v>
      </c>
      <c r="W148" s="139"/>
      <c r="X148" s="13"/>
      <c r="Y148" s="139"/>
      <c r="Z148" s="139"/>
    </row>
    <row r="149" spans="1:26" s="114" customFormat="1" ht="59.25" customHeight="1" x14ac:dyDescent="0.2">
      <c r="A149" s="139">
        <v>124</v>
      </c>
      <c r="B149" s="139" t="s">
        <v>580</v>
      </c>
      <c r="C149" s="139" t="s">
        <v>581</v>
      </c>
      <c r="D149" s="139" t="s">
        <v>132</v>
      </c>
      <c r="E149" s="139" t="s">
        <v>582</v>
      </c>
      <c r="F149" s="140" t="s">
        <v>93</v>
      </c>
      <c r="G149" s="139">
        <v>796</v>
      </c>
      <c r="H149" s="139" t="s">
        <v>173</v>
      </c>
      <c r="I149" s="139" t="s">
        <v>583</v>
      </c>
      <c r="J149" s="140" t="s">
        <v>31</v>
      </c>
      <c r="K149" s="140" t="s">
        <v>56</v>
      </c>
      <c r="L149" s="141">
        <v>363088.59</v>
      </c>
      <c r="M149" s="139" t="s">
        <v>142</v>
      </c>
      <c r="N149" s="143" t="str">
        <f t="shared" si="5"/>
        <v>02.2023</v>
      </c>
      <c r="O149" s="143" t="str">
        <f>"06.2023"</f>
        <v>06.2023</v>
      </c>
      <c r="P149" s="139" t="s">
        <v>148</v>
      </c>
      <c r="Q149" s="139" t="s">
        <v>60</v>
      </c>
      <c r="R149" s="139" t="s">
        <v>32</v>
      </c>
      <c r="S149" s="139" t="s">
        <v>60</v>
      </c>
      <c r="T149" s="139">
        <v>0</v>
      </c>
      <c r="U149" s="142" t="s">
        <v>33</v>
      </c>
      <c r="V149" s="152" t="s">
        <v>80</v>
      </c>
      <c r="W149" s="139"/>
      <c r="X149" s="13"/>
      <c r="Y149" s="139"/>
      <c r="Z149" s="139"/>
    </row>
    <row r="150" spans="1:26" s="114" customFormat="1" ht="59.25" customHeight="1" x14ac:dyDescent="0.2">
      <c r="A150" s="139">
        <v>125</v>
      </c>
      <c r="B150" s="139" t="s">
        <v>544</v>
      </c>
      <c r="C150" s="139" t="s">
        <v>545</v>
      </c>
      <c r="D150" s="139" t="s">
        <v>135</v>
      </c>
      <c r="E150" s="139" t="s">
        <v>584</v>
      </c>
      <c r="F150" s="140" t="s">
        <v>93</v>
      </c>
      <c r="G150" s="139">
        <v>876</v>
      </c>
      <c r="H150" s="139" t="s">
        <v>54</v>
      </c>
      <c r="I150" s="139">
        <v>1</v>
      </c>
      <c r="J150" s="140" t="s">
        <v>31</v>
      </c>
      <c r="K150" s="140" t="s">
        <v>56</v>
      </c>
      <c r="L150" s="141">
        <v>2292513</v>
      </c>
      <c r="M150" s="139" t="s">
        <v>142</v>
      </c>
      <c r="N150" s="143" t="str">
        <f t="shared" si="5"/>
        <v>02.2023</v>
      </c>
      <c r="O150" s="143" t="str">
        <f>"06.2023"</f>
        <v>06.2023</v>
      </c>
      <c r="P150" s="139" t="s">
        <v>148</v>
      </c>
      <c r="Q150" s="139" t="s">
        <v>60</v>
      </c>
      <c r="R150" s="139" t="s">
        <v>32</v>
      </c>
      <c r="S150" s="139" t="s">
        <v>60</v>
      </c>
      <c r="T150" s="139">
        <v>0</v>
      </c>
      <c r="U150" s="142" t="s">
        <v>33</v>
      </c>
      <c r="V150" s="152" t="s">
        <v>80</v>
      </c>
      <c r="W150" s="139"/>
      <c r="X150" s="13"/>
      <c r="Y150" s="139"/>
      <c r="Z150" s="139"/>
    </row>
    <row r="151" spans="1:26" ht="67.5" x14ac:dyDescent="0.2">
      <c r="A151" s="146">
        <v>126</v>
      </c>
      <c r="B151" s="146" t="s">
        <v>491</v>
      </c>
      <c r="C151" s="146" t="s">
        <v>492</v>
      </c>
      <c r="D151" s="146" t="s">
        <v>133</v>
      </c>
      <c r="E151" s="146" t="s">
        <v>585</v>
      </c>
      <c r="F151" s="145" t="s">
        <v>175</v>
      </c>
      <c r="G151" s="146" t="s">
        <v>586</v>
      </c>
      <c r="H151" s="146" t="s">
        <v>587</v>
      </c>
      <c r="I151" s="146" t="s">
        <v>630</v>
      </c>
      <c r="J151" s="145" t="s">
        <v>31</v>
      </c>
      <c r="K151" s="145" t="s">
        <v>56</v>
      </c>
      <c r="L151" s="147" t="s">
        <v>631</v>
      </c>
      <c r="M151" s="146" t="s">
        <v>142</v>
      </c>
      <c r="N151" s="148" t="str">
        <f t="shared" si="5"/>
        <v>02.2023</v>
      </c>
      <c r="O151" s="148" t="str">
        <f>"01.2024"</f>
        <v>01.2024</v>
      </c>
      <c r="P151" s="146" t="s">
        <v>57</v>
      </c>
      <c r="Q151" s="146" t="s">
        <v>77</v>
      </c>
      <c r="R151" s="146" t="s">
        <v>32</v>
      </c>
      <c r="S151" s="146" t="s">
        <v>60</v>
      </c>
      <c r="T151" s="146" t="s">
        <v>60</v>
      </c>
      <c r="U151" s="144" t="s">
        <v>33</v>
      </c>
      <c r="V151" s="152" t="s">
        <v>80</v>
      </c>
      <c r="W151" s="146"/>
      <c r="X151" s="13"/>
      <c r="Y151" s="146"/>
      <c r="Z151" s="146"/>
    </row>
    <row r="152" spans="1:26" ht="168.75" x14ac:dyDescent="0.2">
      <c r="A152" s="146">
        <v>127</v>
      </c>
      <c r="B152" s="146" t="s">
        <v>588</v>
      </c>
      <c r="C152" s="146" t="s">
        <v>589</v>
      </c>
      <c r="D152" s="146" t="s">
        <v>133</v>
      </c>
      <c r="E152" s="146" t="s">
        <v>590</v>
      </c>
      <c r="F152" s="145" t="s">
        <v>93</v>
      </c>
      <c r="G152" s="146" t="s">
        <v>591</v>
      </c>
      <c r="H152" s="146" t="s">
        <v>592</v>
      </c>
      <c r="I152" s="146" t="s">
        <v>632</v>
      </c>
      <c r="J152" s="145" t="s">
        <v>31</v>
      </c>
      <c r="K152" s="145" t="s">
        <v>56</v>
      </c>
      <c r="L152" s="147">
        <v>961150</v>
      </c>
      <c r="M152" s="146" t="s">
        <v>142</v>
      </c>
      <c r="N152" s="148" t="str">
        <f t="shared" si="5"/>
        <v>02.2023</v>
      </c>
      <c r="O152" s="148" t="str">
        <f>"12.2023"</f>
        <v>12.2023</v>
      </c>
      <c r="P152" s="146" t="s">
        <v>63</v>
      </c>
      <c r="Q152" s="146" t="s">
        <v>60</v>
      </c>
      <c r="R152" s="146" t="s">
        <v>32</v>
      </c>
      <c r="S152" s="146" t="s">
        <v>60</v>
      </c>
      <c r="T152" s="146">
        <v>0</v>
      </c>
      <c r="U152" s="144" t="s">
        <v>33</v>
      </c>
      <c r="V152" s="152" t="s">
        <v>80</v>
      </c>
      <c r="W152" s="146"/>
      <c r="X152" s="13"/>
      <c r="Y152" s="146"/>
      <c r="Z152" s="146"/>
    </row>
    <row r="153" spans="1:26" ht="78.75" x14ac:dyDescent="0.2">
      <c r="A153" s="146">
        <v>128</v>
      </c>
      <c r="B153" s="146" t="s">
        <v>593</v>
      </c>
      <c r="C153" s="146" t="s">
        <v>594</v>
      </c>
      <c r="D153" s="146" t="s">
        <v>595</v>
      </c>
      <c r="E153" s="146" t="s">
        <v>596</v>
      </c>
      <c r="F153" s="145" t="s">
        <v>93</v>
      </c>
      <c r="G153" s="146" t="s">
        <v>597</v>
      </c>
      <c r="H153" s="146" t="s">
        <v>598</v>
      </c>
      <c r="I153" s="146" t="s">
        <v>633</v>
      </c>
      <c r="J153" s="145" t="s">
        <v>31</v>
      </c>
      <c r="K153" s="145" t="s">
        <v>56</v>
      </c>
      <c r="L153" s="147">
        <v>27000000</v>
      </c>
      <c r="M153" s="146" t="s">
        <v>142</v>
      </c>
      <c r="N153" s="148" t="str">
        <f t="shared" si="5"/>
        <v>02.2023</v>
      </c>
      <c r="O153" s="148" t="str">
        <f>"12.2023"</f>
        <v>12.2023</v>
      </c>
      <c r="P153" s="146" t="s">
        <v>63</v>
      </c>
      <c r="Q153" s="146" t="s">
        <v>60</v>
      </c>
      <c r="R153" s="146" t="s">
        <v>32</v>
      </c>
      <c r="S153" s="146" t="s">
        <v>60</v>
      </c>
      <c r="T153" s="146">
        <v>0</v>
      </c>
      <c r="U153" s="144" t="s">
        <v>33</v>
      </c>
      <c r="V153" s="152" t="s">
        <v>80</v>
      </c>
      <c r="W153" s="146"/>
      <c r="X153" s="13"/>
      <c r="Y153" s="146"/>
      <c r="Z153" s="146"/>
    </row>
    <row r="154" spans="1:26" ht="213.75" x14ac:dyDescent="0.2">
      <c r="A154" s="146">
        <v>129</v>
      </c>
      <c r="B154" s="146" t="s">
        <v>599</v>
      </c>
      <c r="C154" s="146" t="s">
        <v>600</v>
      </c>
      <c r="D154" s="146" t="s">
        <v>601</v>
      </c>
      <c r="E154" s="146" t="s">
        <v>602</v>
      </c>
      <c r="F154" s="145" t="s">
        <v>93</v>
      </c>
      <c r="G154" s="146" t="s">
        <v>603</v>
      </c>
      <c r="H154" s="146" t="s">
        <v>604</v>
      </c>
      <c r="I154" s="146" t="s">
        <v>634</v>
      </c>
      <c r="J154" s="145" t="s">
        <v>31</v>
      </c>
      <c r="K154" s="145" t="s">
        <v>56</v>
      </c>
      <c r="L154" s="147">
        <v>2020991.93</v>
      </c>
      <c r="M154" s="146" t="s">
        <v>142</v>
      </c>
      <c r="N154" s="148" t="str">
        <f t="shared" si="5"/>
        <v>02.2023</v>
      </c>
      <c r="O154" s="148" t="str">
        <f t="shared" ref="O154:O159" si="6">"08.2023"</f>
        <v>08.2023</v>
      </c>
      <c r="P154" s="146" t="s">
        <v>148</v>
      </c>
      <c r="Q154" s="146" t="s">
        <v>60</v>
      </c>
      <c r="R154" s="146" t="s">
        <v>32</v>
      </c>
      <c r="S154" s="146" t="s">
        <v>60</v>
      </c>
      <c r="T154" s="146">
        <v>0</v>
      </c>
      <c r="U154" s="144" t="s">
        <v>33</v>
      </c>
      <c r="V154" s="152" t="s">
        <v>80</v>
      </c>
      <c r="W154" s="146"/>
      <c r="X154" s="13"/>
      <c r="Y154" s="146"/>
      <c r="Z154" s="146"/>
    </row>
    <row r="155" spans="1:26" ht="45" x14ac:dyDescent="0.2">
      <c r="A155" s="146">
        <v>130</v>
      </c>
      <c r="B155" s="146" t="s">
        <v>605</v>
      </c>
      <c r="C155" s="146" t="s">
        <v>606</v>
      </c>
      <c r="D155" s="146" t="s">
        <v>132</v>
      </c>
      <c r="E155" s="146" t="s">
        <v>607</v>
      </c>
      <c r="F155" s="145" t="s">
        <v>93</v>
      </c>
      <c r="G155" s="146">
        <v>796</v>
      </c>
      <c r="H155" s="146" t="s">
        <v>420</v>
      </c>
      <c r="I155" s="146">
        <v>50</v>
      </c>
      <c r="J155" s="145" t="s">
        <v>31</v>
      </c>
      <c r="K155" s="145" t="s">
        <v>56</v>
      </c>
      <c r="L155" s="147">
        <v>466073.5</v>
      </c>
      <c r="M155" s="146" t="s">
        <v>142</v>
      </c>
      <c r="N155" s="148" t="str">
        <f t="shared" si="5"/>
        <v>02.2023</v>
      </c>
      <c r="O155" s="148" t="str">
        <f t="shared" si="6"/>
        <v>08.2023</v>
      </c>
      <c r="P155" s="146" t="s">
        <v>148</v>
      </c>
      <c r="Q155" s="146" t="s">
        <v>60</v>
      </c>
      <c r="R155" s="146" t="s">
        <v>32</v>
      </c>
      <c r="S155" s="146" t="s">
        <v>60</v>
      </c>
      <c r="T155" s="146">
        <v>0</v>
      </c>
      <c r="U155" s="144" t="s">
        <v>33</v>
      </c>
      <c r="V155" s="152" t="s">
        <v>80</v>
      </c>
      <c r="W155" s="146"/>
      <c r="X155" s="13"/>
      <c r="Y155" s="146"/>
      <c r="Z155" s="146"/>
    </row>
    <row r="156" spans="1:26" ht="45" x14ac:dyDescent="0.2">
      <c r="A156" s="146">
        <v>131</v>
      </c>
      <c r="B156" s="146" t="s">
        <v>608</v>
      </c>
      <c r="C156" s="146" t="s">
        <v>609</v>
      </c>
      <c r="D156" s="146" t="s">
        <v>132</v>
      </c>
      <c r="E156" s="146" t="s">
        <v>610</v>
      </c>
      <c r="F156" s="145" t="s">
        <v>93</v>
      </c>
      <c r="G156" s="146">
        <v>796</v>
      </c>
      <c r="H156" s="146" t="s">
        <v>420</v>
      </c>
      <c r="I156" s="146">
        <v>500</v>
      </c>
      <c r="J156" s="145" t="s">
        <v>31</v>
      </c>
      <c r="K156" s="145" t="s">
        <v>56</v>
      </c>
      <c r="L156" s="147">
        <v>428335</v>
      </c>
      <c r="M156" s="146" t="s">
        <v>142</v>
      </c>
      <c r="N156" s="148" t="str">
        <f t="shared" si="5"/>
        <v>02.2023</v>
      </c>
      <c r="O156" s="148" t="str">
        <f t="shared" si="6"/>
        <v>08.2023</v>
      </c>
      <c r="P156" s="146" t="s">
        <v>148</v>
      </c>
      <c r="Q156" s="146" t="s">
        <v>60</v>
      </c>
      <c r="R156" s="146" t="s">
        <v>32</v>
      </c>
      <c r="S156" s="146" t="s">
        <v>60</v>
      </c>
      <c r="T156" s="146">
        <v>0</v>
      </c>
      <c r="U156" s="144" t="s">
        <v>33</v>
      </c>
      <c r="V156" s="155" t="s">
        <v>80</v>
      </c>
      <c r="W156" s="146"/>
      <c r="X156" s="13"/>
      <c r="Y156" s="146"/>
      <c r="Z156" s="146"/>
    </row>
    <row r="157" spans="1:26" ht="45" x14ac:dyDescent="0.2">
      <c r="A157" s="146">
        <v>132</v>
      </c>
      <c r="B157" s="146" t="s">
        <v>611</v>
      </c>
      <c r="C157" s="146" t="s">
        <v>612</v>
      </c>
      <c r="D157" s="146" t="s">
        <v>131</v>
      </c>
      <c r="E157" s="146" t="s">
        <v>613</v>
      </c>
      <c r="F157" s="145" t="s">
        <v>93</v>
      </c>
      <c r="G157" s="146" t="s">
        <v>172</v>
      </c>
      <c r="H157" s="146" t="s">
        <v>173</v>
      </c>
      <c r="I157" s="146" t="s">
        <v>635</v>
      </c>
      <c r="J157" s="145" t="s">
        <v>31</v>
      </c>
      <c r="K157" s="145" t="s">
        <v>56</v>
      </c>
      <c r="L157" s="147">
        <v>433872</v>
      </c>
      <c r="M157" s="146" t="s">
        <v>142</v>
      </c>
      <c r="N157" s="148" t="str">
        <f t="shared" si="5"/>
        <v>02.2023</v>
      </c>
      <c r="O157" s="148" t="str">
        <f t="shared" si="6"/>
        <v>08.2023</v>
      </c>
      <c r="P157" s="146" t="s">
        <v>148</v>
      </c>
      <c r="Q157" s="146" t="s">
        <v>60</v>
      </c>
      <c r="R157" s="146" t="s">
        <v>32</v>
      </c>
      <c r="S157" s="146" t="s">
        <v>60</v>
      </c>
      <c r="T157" s="146">
        <v>0</v>
      </c>
      <c r="U157" s="144" t="s">
        <v>33</v>
      </c>
      <c r="V157" s="144" t="s">
        <v>80</v>
      </c>
      <c r="W157" s="146"/>
      <c r="X157" s="13"/>
      <c r="Y157" s="146"/>
      <c r="Z157" s="146"/>
    </row>
    <row r="158" spans="1:26" ht="56.25" x14ac:dyDescent="0.2">
      <c r="A158" s="146">
        <v>133</v>
      </c>
      <c r="B158" s="146" t="s">
        <v>614</v>
      </c>
      <c r="C158" s="146" t="s">
        <v>640</v>
      </c>
      <c r="D158" s="146" t="s">
        <v>429</v>
      </c>
      <c r="E158" s="146" t="s">
        <v>615</v>
      </c>
      <c r="F158" s="145" t="s">
        <v>93</v>
      </c>
      <c r="G158" s="146" t="s">
        <v>616</v>
      </c>
      <c r="H158" s="146" t="s">
        <v>617</v>
      </c>
      <c r="I158" s="146" t="s">
        <v>636</v>
      </c>
      <c r="J158" s="145" t="s">
        <v>31</v>
      </c>
      <c r="K158" s="145" t="s">
        <v>56</v>
      </c>
      <c r="L158" s="147">
        <v>1140050</v>
      </c>
      <c r="M158" s="146" t="s">
        <v>142</v>
      </c>
      <c r="N158" s="148" t="str">
        <f t="shared" si="5"/>
        <v>02.2023</v>
      </c>
      <c r="O158" s="148" t="str">
        <f t="shared" si="6"/>
        <v>08.2023</v>
      </c>
      <c r="P158" s="146" t="s">
        <v>148</v>
      </c>
      <c r="Q158" s="146" t="s">
        <v>60</v>
      </c>
      <c r="R158" s="146" t="s">
        <v>32</v>
      </c>
      <c r="S158" s="146" t="s">
        <v>60</v>
      </c>
      <c r="T158" s="146">
        <v>0</v>
      </c>
      <c r="U158" s="144" t="s">
        <v>33</v>
      </c>
      <c r="V158" s="144" t="s">
        <v>80</v>
      </c>
      <c r="W158" s="146"/>
      <c r="X158" s="13"/>
      <c r="Y158" s="146"/>
      <c r="Z158" s="146"/>
    </row>
    <row r="159" spans="1:26" ht="56.25" x14ac:dyDescent="0.2">
      <c r="A159" s="146">
        <v>134</v>
      </c>
      <c r="B159" s="146" t="s">
        <v>618</v>
      </c>
      <c r="C159" s="146" t="s">
        <v>619</v>
      </c>
      <c r="D159" s="146" t="s">
        <v>429</v>
      </c>
      <c r="E159" s="146" t="s">
        <v>620</v>
      </c>
      <c r="F159" s="145" t="s">
        <v>93</v>
      </c>
      <c r="G159" s="146" t="s">
        <v>235</v>
      </c>
      <c r="H159" s="146" t="s">
        <v>247</v>
      </c>
      <c r="I159" s="146" t="s">
        <v>637</v>
      </c>
      <c r="J159" s="145" t="s">
        <v>31</v>
      </c>
      <c r="K159" s="145" t="s">
        <v>56</v>
      </c>
      <c r="L159" s="147">
        <v>2043009.6</v>
      </c>
      <c r="M159" s="146" t="s">
        <v>142</v>
      </c>
      <c r="N159" s="148" t="str">
        <f t="shared" si="5"/>
        <v>02.2023</v>
      </c>
      <c r="O159" s="148" t="str">
        <f t="shared" si="6"/>
        <v>08.2023</v>
      </c>
      <c r="P159" s="146" t="s">
        <v>148</v>
      </c>
      <c r="Q159" s="146" t="s">
        <v>60</v>
      </c>
      <c r="R159" s="146" t="s">
        <v>32</v>
      </c>
      <c r="S159" s="146" t="s">
        <v>60</v>
      </c>
      <c r="T159" s="146">
        <v>0</v>
      </c>
      <c r="U159" s="144" t="s">
        <v>33</v>
      </c>
      <c r="V159" s="144" t="s">
        <v>80</v>
      </c>
      <c r="W159" s="146"/>
      <c r="X159" s="13"/>
      <c r="Y159" s="146"/>
      <c r="Z159" s="146"/>
    </row>
    <row r="160" spans="1:26" ht="157.5" x14ac:dyDescent="0.2">
      <c r="A160" s="146">
        <v>135</v>
      </c>
      <c r="B160" s="146" t="s">
        <v>621</v>
      </c>
      <c r="C160" s="146" t="s">
        <v>622</v>
      </c>
      <c r="D160" s="146" t="s">
        <v>623</v>
      </c>
      <c r="E160" s="146" t="s">
        <v>624</v>
      </c>
      <c r="F160" s="145" t="s">
        <v>93</v>
      </c>
      <c r="G160" s="146" t="s">
        <v>625</v>
      </c>
      <c r="H160" s="146" t="s">
        <v>626</v>
      </c>
      <c r="I160" s="146" t="s">
        <v>638</v>
      </c>
      <c r="J160" s="145" t="s">
        <v>31</v>
      </c>
      <c r="K160" s="145" t="s">
        <v>56</v>
      </c>
      <c r="L160" s="147">
        <v>296725.8</v>
      </c>
      <c r="M160" s="146" t="s">
        <v>142</v>
      </c>
      <c r="N160" s="148" t="str">
        <f t="shared" si="5"/>
        <v>02.2023</v>
      </c>
      <c r="O160" s="148" t="str">
        <f>"06.2023"</f>
        <v>06.2023</v>
      </c>
      <c r="P160" s="146" t="s">
        <v>148</v>
      </c>
      <c r="Q160" s="146" t="s">
        <v>60</v>
      </c>
      <c r="R160" s="146" t="s">
        <v>32</v>
      </c>
      <c r="S160" s="146" t="s">
        <v>60</v>
      </c>
      <c r="T160" s="146">
        <v>0</v>
      </c>
      <c r="U160" s="144" t="s">
        <v>33</v>
      </c>
      <c r="V160" s="144" t="s">
        <v>80</v>
      </c>
      <c r="W160" s="146"/>
      <c r="X160" s="13"/>
      <c r="Y160" s="146"/>
      <c r="Z160" s="146"/>
    </row>
    <row r="161" spans="1:26" ht="101.25" x14ac:dyDescent="0.2">
      <c r="A161" s="146">
        <v>136</v>
      </c>
      <c r="B161" s="146" t="s">
        <v>641</v>
      </c>
      <c r="C161" s="146" t="s">
        <v>627</v>
      </c>
      <c r="D161" s="146" t="s">
        <v>628</v>
      </c>
      <c r="E161" s="146" t="s">
        <v>629</v>
      </c>
      <c r="F161" s="145" t="s">
        <v>93</v>
      </c>
      <c r="G161" s="146" t="s">
        <v>521</v>
      </c>
      <c r="H161" s="146" t="s">
        <v>522</v>
      </c>
      <c r="I161" s="146" t="s">
        <v>639</v>
      </c>
      <c r="J161" s="145" t="s">
        <v>31</v>
      </c>
      <c r="K161" s="145" t="s">
        <v>56</v>
      </c>
      <c r="L161" s="147">
        <v>6385299.4000000004</v>
      </c>
      <c r="M161" s="146" t="s">
        <v>142</v>
      </c>
      <c r="N161" s="148" t="str">
        <f t="shared" si="5"/>
        <v>02.2023</v>
      </c>
      <c r="O161" s="148" t="str">
        <f>"08.2023"</f>
        <v>08.2023</v>
      </c>
      <c r="P161" s="146" t="s">
        <v>148</v>
      </c>
      <c r="Q161" s="146" t="s">
        <v>60</v>
      </c>
      <c r="R161" s="146" t="s">
        <v>32</v>
      </c>
      <c r="S161" s="146" t="s">
        <v>60</v>
      </c>
      <c r="T161" s="146">
        <v>0</v>
      </c>
      <c r="U161" s="144" t="s">
        <v>33</v>
      </c>
      <c r="V161" s="144" t="s">
        <v>80</v>
      </c>
      <c r="W161" s="146"/>
      <c r="X161" s="13"/>
      <c r="Y161" s="146"/>
      <c r="Z161" s="146"/>
    </row>
    <row r="162" spans="1:26" ht="45" x14ac:dyDescent="0.2">
      <c r="A162" s="149">
        <v>137</v>
      </c>
      <c r="B162" s="35" t="str">
        <f>"17.12"</f>
        <v>17.12</v>
      </c>
      <c r="C162" s="149" t="s">
        <v>642</v>
      </c>
      <c r="D162" s="149" t="s">
        <v>132</v>
      </c>
      <c r="E162" s="149" t="s">
        <v>643</v>
      </c>
      <c r="F162" s="150" t="s">
        <v>93</v>
      </c>
      <c r="G162" s="149">
        <v>778</v>
      </c>
      <c r="H162" s="149" t="s">
        <v>644</v>
      </c>
      <c r="I162" s="149">
        <v>3000</v>
      </c>
      <c r="J162" s="150" t="s">
        <v>31</v>
      </c>
      <c r="K162" s="150" t="s">
        <v>56</v>
      </c>
      <c r="L162" s="151">
        <v>1026930</v>
      </c>
      <c r="M162" s="149" t="s">
        <v>142</v>
      </c>
      <c r="N162" s="153" t="str">
        <f t="shared" si="5"/>
        <v>02.2023</v>
      </c>
      <c r="O162" s="153" t="str">
        <f>"04.2023"</f>
        <v>04.2023</v>
      </c>
      <c r="P162" s="149" t="s">
        <v>148</v>
      </c>
      <c r="Q162" s="149" t="s">
        <v>60</v>
      </c>
      <c r="R162" s="149" t="s">
        <v>32</v>
      </c>
      <c r="S162" s="149" t="s">
        <v>60</v>
      </c>
      <c r="T162" s="149">
        <v>0</v>
      </c>
      <c r="U162" s="152" t="s">
        <v>33</v>
      </c>
      <c r="V162" s="155" t="s">
        <v>80</v>
      </c>
      <c r="W162" s="149"/>
      <c r="X162" s="13"/>
      <c r="Y162" s="149"/>
      <c r="Z162" s="149"/>
    </row>
    <row r="163" spans="1:26" ht="45" x14ac:dyDescent="0.2">
      <c r="A163" s="149">
        <v>138</v>
      </c>
      <c r="B163" s="149" t="s">
        <v>645</v>
      </c>
      <c r="C163" s="149" t="s">
        <v>646</v>
      </c>
      <c r="D163" s="149" t="s">
        <v>134</v>
      </c>
      <c r="E163" s="149" t="s">
        <v>647</v>
      </c>
      <c r="F163" s="150" t="s">
        <v>93</v>
      </c>
      <c r="G163" s="149" t="s">
        <v>597</v>
      </c>
      <c r="H163" s="149" t="s">
        <v>598</v>
      </c>
      <c r="I163" s="149" t="s">
        <v>648</v>
      </c>
      <c r="J163" s="150" t="s">
        <v>31</v>
      </c>
      <c r="K163" s="150" t="s">
        <v>56</v>
      </c>
      <c r="L163" s="151">
        <v>3054271.76</v>
      </c>
      <c r="M163" s="149" t="s">
        <v>142</v>
      </c>
      <c r="N163" s="153" t="str">
        <f t="shared" si="5"/>
        <v>02.2023</v>
      </c>
      <c r="O163" s="153" t="str">
        <f>"12.2023"</f>
        <v>12.2023</v>
      </c>
      <c r="P163" s="149" t="s">
        <v>63</v>
      </c>
      <c r="Q163" s="149" t="s">
        <v>60</v>
      </c>
      <c r="R163" s="149" t="s">
        <v>32</v>
      </c>
      <c r="S163" s="149" t="s">
        <v>77</v>
      </c>
      <c r="T163" s="149">
        <v>0</v>
      </c>
      <c r="U163" s="152" t="s">
        <v>33</v>
      </c>
      <c r="V163" s="155" t="s">
        <v>80</v>
      </c>
      <c r="W163" s="149"/>
      <c r="X163" s="13"/>
      <c r="Y163" s="149"/>
      <c r="Z163" s="149"/>
    </row>
    <row r="164" spans="1:26" ht="67.5" x14ac:dyDescent="0.2">
      <c r="A164" s="161">
        <v>139</v>
      </c>
      <c r="B164" s="115" t="s">
        <v>384</v>
      </c>
      <c r="C164" s="115" t="s">
        <v>204</v>
      </c>
      <c r="D164" s="154" t="s">
        <v>133</v>
      </c>
      <c r="E164" s="115" t="s">
        <v>409</v>
      </c>
      <c r="F164" s="160" t="s">
        <v>93</v>
      </c>
      <c r="G164" s="154" t="s">
        <v>315</v>
      </c>
      <c r="H164" s="154" t="s">
        <v>315</v>
      </c>
      <c r="I164" s="154" t="s">
        <v>403</v>
      </c>
      <c r="J164" s="160" t="s">
        <v>31</v>
      </c>
      <c r="K164" s="160" t="s">
        <v>56</v>
      </c>
      <c r="L164" s="157" t="s">
        <v>471</v>
      </c>
      <c r="M164" s="154" t="s">
        <v>142</v>
      </c>
      <c r="N164" s="170" t="str">
        <f>"03.2023"</f>
        <v>03.2023</v>
      </c>
      <c r="O164" s="154" t="str">
        <f>"01.2024"</f>
        <v>01.2024</v>
      </c>
      <c r="P164" s="158" t="s">
        <v>148</v>
      </c>
      <c r="Q164" s="161" t="s">
        <v>60</v>
      </c>
      <c r="R164" s="162" t="s">
        <v>32</v>
      </c>
      <c r="S164" s="161" t="s">
        <v>60</v>
      </c>
      <c r="T164" s="162" t="s">
        <v>33</v>
      </c>
      <c r="U164" s="162" t="s">
        <v>33</v>
      </c>
      <c r="V164" s="155" t="s">
        <v>80</v>
      </c>
      <c r="W164" s="31"/>
      <c r="X164" s="160"/>
      <c r="Y164" s="31"/>
      <c r="Z164" s="31"/>
    </row>
    <row r="165" spans="1:26" ht="67.5" x14ac:dyDescent="0.2">
      <c r="A165" s="158">
        <v>140</v>
      </c>
      <c r="B165" s="158" t="s">
        <v>653</v>
      </c>
      <c r="C165" s="158" t="s">
        <v>176</v>
      </c>
      <c r="D165" s="158" t="s">
        <v>133</v>
      </c>
      <c r="E165" s="158" t="s">
        <v>654</v>
      </c>
      <c r="F165" s="156" t="s">
        <v>175</v>
      </c>
      <c r="G165" s="158">
        <v>114</v>
      </c>
      <c r="H165" s="158" t="s">
        <v>179</v>
      </c>
      <c r="I165" s="158">
        <v>269303.09999999998</v>
      </c>
      <c r="J165" s="167" t="s">
        <v>31</v>
      </c>
      <c r="K165" s="167" t="s">
        <v>56</v>
      </c>
      <c r="L165" s="159" t="s">
        <v>655</v>
      </c>
      <c r="M165" s="171" t="s">
        <v>142</v>
      </c>
      <c r="N165" s="33" t="str">
        <f>"02.2023"</f>
        <v>02.2023</v>
      </c>
      <c r="O165" s="171" t="str">
        <f t="shared" ref="O165" si="7">"01.2024"</f>
        <v>01.2024</v>
      </c>
      <c r="P165" s="158" t="s">
        <v>57</v>
      </c>
      <c r="Q165" s="158" t="s">
        <v>77</v>
      </c>
      <c r="R165" s="168" t="s">
        <v>32</v>
      </c>
      <c r="S165" s="158" t="s">
        <v>77</v>
      </c>
      <c r="T165" s="158" t="s">
        <v>60</v>
      </c>
      <c r="U165" s="155" t="s">
        <v>33</v>
      </c>
      <c r="V165" s="166" t="s">
        <v>80</v>
      </c>
      <c r="W165" s="158"/>
      <c r="X165" s="13"/>
      <c r="Y165" s="158"/>
      <c r="Z165" s="158"/>
    </row>
    <row r="166" spans="1:26" ht="45" x14ac:dyDescent="0.2">
      <c r="A166" s="158">
        <v>141</v>
      </c>
      <c r="B166" s="35" t="str">
        <f>"08.12"</f>
        <v>08.12</v>
      </c>
      <c r="C166" s="158" t="s">
        <v>656</v>
      </c>
      <c r="D166" s="158" t="s">
        <v>132</v>
      </c>
      <c r="E166" s="158" t="s">
        <v>657</v>
      </c>
      <c r="F166" s="167" t="s">
        <v>93</v>
      </c>
      <c r="G166" s="158">
        <v>168</v>
      </c>
      <c r="H166" s="158" t="s">
        <v>658</v>
      </c>
      <c r="I166" s="158">
        <v>1200</v>
      </c>
      <c r="J166" s="167" t="s">
        <v>31</v>
      </c>
      <c r="K166" s="167" t="s">
        <v>56</v>
      </c>
      <c r="L166" s="159">
        <v>1179996</v>
      </c>
      <c r="M166" s="171" t="s">
        <v>142</v>
      </c>
      <c r="N166" s="33" t="str">
        <f t="shared" ref="N166:N168" si="8">"03.2023"</f>
        <v>03.2023</v>
      </c>
      <c r="O166" s="171" t="str">
        <f>"12.2023"</f>
        <v>12.2023</v>
      </c>
      <c r="P166" s="158" t="s">
        <v>148</v>
      </c>
      <c r="Q166" s="158" t="s">
        <v>60</v>
      </c>
      <c r="R166" s="168" t="s">
        <v>32</v>
      </c>
      <c r="S166" s="158" t="s">
        <v>60</v>
      </c>
      <c r="T166" s="158">
        <v>0</v>
      </c>
      <c r="U166" s="155" t="s">
        <v>33</v>
      </c>
      <c r="V166" s="166" t="s">
        <v>80</v>
      </c>
      <c r="W166" s="158"/>
      <c r="X166" s="13"/>
      <c r="Y166" s="158"/>
      <c r="Z166" s="158"/>
    </row>
    <row r="167" spans="1:26" ht="56.25" x14ac:dyDescent="0.2">
      <c r="A167" s="158">
        <v>142</v>
      </c>
      <c r="B167" s="163" t="s">
        <v>614</v>
      </c>
      <c r="C167" s="163" t="s">
        <v>640</v>
      </c>
      <c r="D167" s="163" t="s">
        <v>429</v>
      </c>
      <c r="E167" s="163" t="s">
        <v>615</v>
      </c>
      <c r="F167" s="164" t="s">
        <v>93</v>
      </c>
      <c r="G167" s="163" t="s">
        <v>616</v>
      </c>
      <c r="H167" s="163" t="s">
        <v>617</v>
      </c>
      <c r="I167" s="163" t="s">
        <v>636</v>
      </c>
      <c r="J167" s="164" t="s">
        <v>31</v>
      </c>
      <c r="K167" s="164" t="s">
        <v>56</v>
      </c>
      <c r="L167" s="165">
        <v>1140050</v>
      </c>
      <c r="M167" s="163" t="s">
        <v>142</v>
      </c>
      <c r="N167" s="170" t="str">
        <f>"02.2023"</f>
        <v>02.2023</v>
      </c>
      <c r="O167" s="170" t="str">
        <f t="shared" ref="O167" si="9">"08.2023"</f>
        <v>08.2023</v>
      </c>
      <c r="P167" s="163" t="s">
        <v>148</v>
      </c>
      <c r="Q167" s="163" t="s">
        <v>60</v>
      </c>
      <c r="R167" s="163" t="s">
        <v>32</v>
      </c>
      <c r="S167" s="163" t="s">
        <v>60</v>
      </c>
      <c r="T167" s="163">
        <v>0</v>
      </c>
      <c r="U167" s="166" t="s">
        <v>33</v>
      </c>
      <c r="V167" s="166" t="s">
        <v>80</v>
      </c>
      <c r="W167" s="158"/>
      <c r="X167" s="13"/>
      <c r="Y167" s="158"/>
      <c r="Z167" s="158"/>
    </row>
    <row r="168" spans="1:26" ht="371.25" customHeight="1" x14ac:dyDescent="0.2">
      <c r="A168" s="158">
        <v>143</v>
      </c>
      <c r="B168" s="158" t="s">
        <v>662</v>
      </c>
      <c r="C168" s="158" t="s">
        <v>661</v>
      </c>
      <c r="D168" s="158" t="s">
        <v>663</v>
      </c>
      <c r="E168" s="158" t="s">
        <v>659</v>
      </c>
      <c r="F168" s="156" t="s">
        <v>93</v>
      </c>
      <c r="G168" s="158" t="s">
        <v>660</v>
      </c>
      <c r="H168" s="163" t="s">
        <v>664</v>
      </c>
      <c r="I168" s="158" t="s">
        <v>665</v>
      </c>
      <c r="J168" s="164" t="s">
        <v>31</v>
      </c>
      <c r="K168" s="164" t="s">
        <v>56</v>
      </c>
      <c r="L168" s="165">
        <v>359230.3</v>
      </c>
      <c r="M168" s="169" t="s">
        <v>142</v>
      </c>
      <c r="N168" s="170" t="str">
        <f t="shared" si="8"/>
        <v>03.2023</v>
      </c>
      <c r="O168" s="169" t="str">
        <f>"07.2023"</f>
        <v>07.2023</v>
      </c>
      <c r="P168" s="163" t="s">
        <v>148</v>
      </c>
      <c r="Q168" s="163" t="s">
        <v>60</v>
      </c>
      <c r="R168" s="163" t="s">
        <v>32</v>
      </c>
      <c r="S168" s="163" t="s">
        <v>60</v>
      </c>
      <c r="T168" s="163">
        <v>0</v>
      </c>
      <c r="U168" s="166" t="s">
        <v>33</v>
      </c>
      <c r="V168" s="166" t="s">
        <v>80</v>
      </c>
      <c r="W168" s="163"/>
      <c r="X168" s="13"/>
      <c r="Y168" s="163"/>
      <c r="Z168" s="163"/>
    </row>
    <row r="169" spans="1:26" s="186" customFormat="1" ht="48.75" customHeight="1" x14ac:dyDescent="0.2">
      <c r="A169" s="172">
        <v>144</v>
      </c>
      <c r="B169" s="172" t="s">
        <v>666</v>
      </c>
      <c r="C169" s="172" t="s">
        <v>667</v>
      </c>
      <c r="D169" s="172" t="s">
        <v>132</v>
      </c>
      <c r="E169" s="172" t="s">
        <v>668</v>
      </c>
      <c r="F169" s="173" t="s">
        <v>93</v>
      </c>
      <c r="G169" s="172">
        <v>796</v>
      </c>
      <c r="H169" s="172" t="s">
        <v>420</v>
      </c>
      <c r="I169" s="172">
        <v>1</v>
      </c>
      <c r="J169" s="173" t="s">
        <v>31</v>
      </c>
      <c r="K169" s="173" t="s">
        <v>56</v>
      </c>
      <c r="L169" s="174">
        <v>121893.33</v>
      </c>
      <c r="M169" s="176" t="s">
        <v>142</v>
      </c>
      <c r="N169" s="177" t="str">
        <f t="shared" ref="N169:N177" si="10">"03.2023"</f>
        <v>03.2023</v>
      </c>
      <c r="O169" s="176" t="str">
        <f>"07.2023"</f>
        <v>07.2023</v>
      </c>
      <c r="P169" s="172" t="s">
        <v>148</v>
      </c>
      <c r="Q169" s="172" t="s">
        <v>60</v>
      </c>
      <c r="R169" s="172" t="s">
        <v>32</v>
      </c>
      <c r="S169" s="172" t="s">
        <v>60</v>
      </c>
      <c r="T169" s="172">
        <v>0</v>
      </c>
      <c r="U169" s="175" t="s">
        <v>33</v>
      </c>
      <c r="V169" s="175" t="s">
        <v>80</v>
      </c>
      <c r="W169" s="172"/>
      <c r="X169" s="13"/>
      <c r="Y169" s="172"/>
      <c r="Z169" s="172"/>
    </row>
    <row r="170" spans="1:26" s="186" customFormat="1" ht="49.5" customHeight="1" x14ac:dyDescent="0.2">
      <c r="A170" s="172">
        <v>145</v>
      </c>
      <c r="B170" s="172" t="s">
        <v>62</v>
      </c>
      <c r="C170" s="172" t="s">
        <v>180</v>
      </c>
      <c r="D170" s="172" t="s">
        <v>133</v>
      </c>
      <c r="E170" s="172" t="s">
        <v>669</v>
      </c>
      <c r="F170" s="173" t="s">
        <v>93</v>
      </c>
      <c r="G170" s="172">
        <v>876</v>
      </c>
      <c r="H170" s="172" t="s">
        <v>54</v>
      </c>
      <c r="I170" s="172">
        <v>146</v>
      </c>
      <c r="J170" s="173" t="s">
        <v>31</v>
      </c>
      <c r="K170" s="173" t="s">
        <v>56</v>
      </c>
      <c r="L170" s="174">
        <v>103173.82</v>
      </c>
      <c r="M170" s="176" t="s">
        <v>142</v>
      </c>
      <c r="N170" s="177" t="str">
        <f t="shared" si="10"/>
        <v>03.2023</v>
      </c>
      <c r="O170" s="176" t="str">
        <f>"11.2023"</f>
        <v>11.2023</v>
      </c>
      <c r="P170" s="172" t="s">
        <v>148</v>
      </c>
      <c r="Q170" s="172" t="s">
        <v>60</v>
      </c>
      <c r="R170" s="172" t="s">
        <v>32</v>
      </c>
      <c r="S170" s="172" t="s">
        <v>60</v>
      </c>
      <c r="T170" s="172">
        <v>0</v>
      </c>
      <c r="U170" s="175" t="s">
        <v>33</v>
      </c>
      <c r="V170" s="175" t="s">
        <v>80</v>
      </c>
      <c r="W170" s="172"/>
      <c r="X170" s="13"/>
      <c r="Y170" s="172"/>
      <c r="Z170" s="172"/>
    </row>
    <row r="171" spans="1:26" s="186" customFormat="1" ht="336" customHeight="1" x14ac:dyDescent="0.2">
      <c r="A171" s="172">
        <v>146</v>
      </c>
      <c r="B171" s="172" t="s">
        <v>670</v>
      </c>
      <c r="C171" s="172" t="s">
        <v>671</v>
      </c>
      <c r="D171" s="172" t="s">
        <v>132</v>
      </c>
      <c r="E171" s="172" t="s">
        <v>672</v>
      </c>
      <c r="F171" s="173" t="s">
        <v>93</v>
      </c>
      <c r="G171" s="172" t="s">
        <v>673</v>
      </c>
      <c r="H171" s="172" t="s">
        <v>674</v>
      </c>
      <c r="I171" s="172" t="s">
        <v>675</v>
      </c>
      <c r="J171" s="173" t="s">
        <v>31</v>
      </c>
      <c r="K171" s="173" t="s">
        <v>56</v>
      </c>
      <c r="L171" s="174">
        <v>843237.35</v>
      </c>
      <c r="M171" s="176" t="s">
        <v>142</v>
      </c>
      <c r="N171" s="177" t="str">
        <f t="shared" si="10"/>
        <v>03.2023</v>
      </c>
      <c r="O171" s="176" t="str">
        <f>"07.2023"</f>
        <v>07.2023</v>
      </c>
      <c r="P171" s="172" t="s">
        <v>148</v>
      </c>
      <c r="Q171" s="172" t="s">
        <v>60</v>
      </c>
      <c r="R171" s="172" t="s">
        <v>32</v>
      </c>
      <c r="S171" s="172" t="s">
        <v>60</v>
      </c>
      <c r="T171" s="172">
        <v>0</v>
      </c>
      <c r="U171" s="175" t="s">
        <v>33</v>
      </c>
      <c r="V171" s="175" t="s">
        <v>80</v>
      </c>
      <c r="W171" s="172"/>
      <c r="X171" s="13"/>
      <c r="Y171" s="172"/>
      <c r="Z171" s="172"/>
    </row>
    <row r="172" spans="1:26" s="186" customFormat="1" ht="69.75" customHeight="1" x14ac:dyDescent="0.2">
      <c r="A172" s="172">
        <v>147</v>
      </c>
      <c r="B172" s="172" t="s">
        <v>491</v>
      </c>
      <c r="C172" s="172" t="s">
        <v>492</v>
      </c>
      <c r="D172" s="172" t="s">
        <v>133</v>
      </c>
      <c r="E172" s="172" t="s">
        <v>677</v>
      </c>
      <c r="F172" s="173" t="s">
        <v>175</v>
      </c>
      <c r="G172" s="172" t="s">
        <v>680</v>
      </c>
      <c r="H172" s="172" t="s">
        <v>678</v>
      </c>
      <c r="I172" s="172" t="s">
        <v>679</v>
      </c>
      <c r="J172" s="173" t="s">
        <v>31</v>
      </c>
      <c r="K172" s="173" t="s">
        <v>56</v>
      </c>
      <c r="L172" s="174" t="s">
        <v>676</v>
      </c>
      <c r="M172" s="176" t="s">
        <v>142</v>
      </c>
      <c r="N172" s="177" t="str">
        <f t="shared" si="10"/>
        <v>03.2023</v>
      </c>
      <c r="O172" s="176" t="str">
        <f>"01.2024"</f>
        <v>01.2024</v>
      </c>
      <c r="P172" s="172" t="s">
        <v>57</v>
      </c>
      <c r="Q172" s="172" t="s">
        <v>77</v>
      </c>
      <c r="R172" s="172" t="s">
        <v>32</v>
      </c>
      <c r="S172" s="172" t="s">
        <v>77</v>
      </c>
      <c r="T172" s="172" t="s">
        <v>60</v>
      </c>
      <c r="U172" s="175" t="s">
        <v>33</v>
      </c>
      <c r="V172" s="175" t="s">
        <v>80</v>
      </c>
      <c r="W172" s="172"/>
      <c r="X172" s="13"/>
      <c r="Y172" s="172"/>
      <c r="Z172" s="172"/>
    </row>
    <row r="173" spans="1:26" s="186" customFormat="1" ht="95.25" customHeight="1" x14ac:dyDescent="0.2">
      <c r="A173" s="181">
        <v>148</v>
      </c>
      <c r="B173" s="181" t="s">
        <v>681</v>
      </c>
      <c r="C173" s="181" t="s">
        <v>682</v>
      </c>
      <c r="D173" s="181" t="s">
        <v>135</v>
      </c>
      <c r="E173" s="181" t="s">
        <v>688</v>
      </c>
      <c r="F173" s="180" t="s">
        <v>93</v>
      </c>
      <c r="G173" s="181">
        <v>876</v>
      </c>
      <c r="H173" s="181" t="s">
        <v>54</v>
      </c>
      <c r="I173" s="181">
        <v>1</v>
      </c>
      <c r="J173" s="180" t="s">
        <v>31</v>
      </c>
      <c r="K173" s="180" t="s">
        <v>56</v>
      </c>
      <c r="L173" s="182">
        <v>4040088.8</v>
      </c>
      <c r="M173" s="178" t="s">
        <v>142</v>
      </c>
      <c r="N173" s="183" t="str">
        <f t="shared" si="10"/>
        <v>03.2023</v>
      </c>
      <c r="O173" s="178" t="str">
        <f>"07.2023"</f>
        <v>07.2023</v>
      </c>
      <c r="P173" s="181" t="s">
        <v>148</v>
      </c>
      <c r="Q173" s="181" t="s">
        <v>60</v>
      </c>
      <c r="R173" s="181" t="s">
        <v>32</v>
      </c>
      <c r="S173" s="181" t="s">
        <v>60</v>
      </c>
      <c r="T173" s="181">
        <v>0</v>
      </c>
      <c r="U173" s="181" t="s">
        <v>33</v>
      </c>
      <c r="V173" s="179" t="s">
        <v>80</v>
      </c>
      <c r="W173" s="181"/>
      <c r="X173" s="13"/>
      <c r="Y173" s="181"/>
      <c r="Z173" s="181"/>
    </row>
    <row r="174" spans="1:26" ht="90" x14ac:dyDescent="0.2">
      <c r="A174" s="181">
        <v>149</v>
      </c>
      <c r="B174" s="181" t="s">
        <v>685</v>
      </c>
      <c r="C174" s="181" t="s">
        <v>684</v>
      </c>
      <c r="D174" s="181" t="s">
        <v>133</v>
      </c>
      <c r="E174" s="181" t="s">
        <v>686</v>
      </c>
      <c r="F174" s="180" t="s">
        <v>93</v>
      </c>
      <c r="G174" s="181">
        <v>792</v>
      </c>
      <c r="H174" s="181" t="s">
        <v>687</v>
      </c>
      <c r="I174" s="181" t="s">
        <v>683</v>
      </c>
      <c r="J174" s="180" t="s">
        <v>31</v>
      </c>
      <c r="K174" s="180" t="s">
        <v>56</v>
      </c>
      <c r="L174" s="182">
        <v>2417400.25</v>
      </c>
      <c r="M174" s="178" t="s">
        <v>142</v>
      </c>
      <c r="N174" s="183" t="str">
        <f t="shared" si="10"/>
        <v>03.2023</v>
      </c>
      <c r="O174" s="178" t="str">
        <f>"10.2023"</f>
        <v>10.2023</v>
      </c>
      <c r="P174" s="181" t="s">
        <v>148</v>
      </c>
      <c r="Q174" s="181" t="s">
        <v>60</v>
      </c>
      <c r="R174" s="181" t="s">
        <v>32</v>
      </c>
      <c r="S174" s="181" t="s">
        <v>60</v>
      </c>
      <c r="T174" s="181">
        <v>0</v>
      </c>
      <c r="U174" s="181">
        <v>0</v>
      </c>
      <c r="V174" s="179" t="s">
        <v>80</v>
      </c>
      <c r="W174" s="60"/>
      <c r="X174" s="60"/>
      <c r="Y174" s="60"/>
      <c r="Z174" s="60"/>
    </row>
    <row r="175" spans="1:26" ht="67.5" x14ac:dyDescent="0.2">
      <c r="A175" s="187">
        <v>150</v>
      </c>
      <c r="B175" s="187" t="s">
        <v>544</v>
      </c>
      <c r="C175" s="187" t="s">
        <v>545</v>
      </c>
      <c r="D175" s="187" t="s">
        <v>689</v>
      </c>
      <c r="E175" s="187" t="s">
        <v>690</v>
      </c>
      <c r="F175" s="190" t="s">
        <v>93</v>
      </c>
      <c r="G175" s="187">
        <v>876</v>
      </c>
      <c r="H175" s="187" t="s">
        <v>54</v>
      </c>
      <c r="I175" s="187">
        <v>1</v>
      </c>
      <c r="J175" s="190" t="s">
        <v>31</v>
      </c>
      <c r="K175" s="190" t="s">
        <v>56</v>
      </c>
      <c r="L175" s="191">
        <v>1212549</v>
      </c>
      <c r="M175" s="193" t="s">
        <v>142</v>
      </c>
      <c r="N175" s="194" t="str">
        <f t="shared" si="10"/>
        <v>03.2023</v>
      </c>
      <c r="O175" s="193" t="str">
        <f>"12.2023"</f>
        <v>12.2023</v>
      </c>
      <c r="P175" s="187" t="s">
        <v>148</v>
      </c>
      <c r="Q175" s="187" t="s">
        <v>60</v>
      </c>
      <c r="R175" s="187" t="s">
        <v>32</v>
      </c>
      <c r="S175" s="187" t="s">
        <v>60</v>
      </c>
      <c r="T175" s="187">
        <v>0</v>
      </c>
      <c r="U175" s="187">
        <v>0</v>
      </c>
      <c r="V175" s="192" t="s">
        <v>80</v>
      </c>
      <c r="W175" s="60"/>
      <c r="X175" s="60"/>
      <c r="Y175" s="60"/>
      <c r="Z175" s="60"/>
    </row>
    <row r="176" spans="1:26" ht="174.75" customHeight="1" x14ac:dyDescent="0.2">
      <c r="A176" s="187">
        <v>151</v>
      </c>
      <c r="B176" s="187" t="s">
        <v>588</v>
      </c>
      <c r="C176" s="187" t="s">
        <v>589</v>
      </c>
      <c r="D176" s="187" t="s">
        <v>133</v>
      </c>
      <c r="E176" s="187" t="s">
        <v>590</v>
      </c>
      <c r="F176" s="190" t="s">
        <v>93</v>
      </c>
      <c r="G176" s="187" t="s">
        <v>591</v>
      </c>
      <c r="H176" s="187" t="s">
        <v>592</v>
      </c>
      <c r="I176" s="187" t="s">
        <v>632</v>
      </c>
      <c r="J176" s="190" t="s">
        <v>31</v>
      </c>
      <c r="K176" s="190" t="s">
        <v>56</v>
      </c>
      <c r="L176" s="191">
        <v>961150</v>
      </c>
      <c r="M176" s="187" t="s">
        <v>142</v>
      </c>
      <c r="N176" s="194" t="str">
        <f t="shared" si="10"/>
        <v>03.2023</v>
      </c>
      <c r="O176" s="193" t="str">
        <f>"12.2023"</f>
        <v>12.2023</v>
      </c>
      <c r="P176" s="187" t="s">
        <v>63</v>
      </c>
      <c r="Q176" s="187" t="s">
        <v>60</v>
      </c>
      <c r="R176" s="187" t="s">
        <v>32</v>
      </c>
      <c r="S176" s="187" t="s">
        <v>77</v>
      </c>
      <c r="T176" s="187">
        <v>0</v>
      </c>
      <c r="U176" s="187">
        <v>0</v>
      </c>
      <c r="V176" s="192" t="s">
        <v>80</v>
      </c>
      <c r="W176" s="60"/>
      <c r="X176" s="60"/>
      <c r="Y176" s="60"/>
      <c r="Z176" s="60"/>
    </row>
    <row r="177" spans="1:26" ht="409.5" customHeight="1" x14ac:dyDescent="0.2">
      <c r="A177" s="294">
        <v>152</v>
      </c>
      <c r="B177" s="188" t="s">
        <v>694</v>
      </c>
      <c r="C177" s="188" t="s">
        <v>693</v>
      </c>
      <c r="D177" s="294" t="s">
        <v>133</v>
      </c>
      <c r="E177" s="294" t="s">
        <v>691</v>
      </c>
      <c r="F177" s="249" t="s">
        <v>93</v>
      </c>
      <c r="G177" s="294">
        <v>796</v>
      </c>
      <c r="H177" s="294" t="s">
        <v>420</v>
      </c>
      <c r="I177" s="188" t="s">
        <v>692</v>
      </c>
      <c r="J177" s="249" t="s">
        <v>31</v>
      </c>
      <c r="K177" s="249" t="s">
        <v>56</v>
      </c>
      <c r="L177" s="295">
        <v>4115872.32</v>
      </c>
      <c r="M177" s="233" t="s">
        <v>142</v>
      </c>
      <c r="N177" s="299" t="str">
        <f t="shared" si="10"/>
        <v>03.2023</v>
      </c>
      <c r="O177" s="233" t="str">
        <f>"10.2023"</f>
        <v>10.2023</v>
      </c>
      <c r="P177" s="294" t="s">
        <v>63</v>
      </c>
      <c r="Q177" s="294" t="s">
        <v>60</v>
      </c>
      <c r="R177" s="294" t="s">
        <v>32</v>
      </c>
      <c r="S177" s="294" t="s">
        <v>77</v>
      </c>
      <c r="T177" s="294">
        <v>0</v>
      </c>
      <c r="U177" s="294">
        <v>0</v>
      </c>
      <c r="V177" s="265" t="s">
        <v>80</v>
      </c>
      <c r="W177" s="297"/>
      <c r="X177" s="297"/>
      <c r="Y177" s="297"/>
      <c r="Z177" s="297"/>
    </row>
    <row r="178" spans="1:26" ht="252" customHeight="1" x14ac:dyDescent="0.2">
      <c r="A178" s="234"/>
      <c r="B178" s="189" t="s">
        <v>695</v>
      </c>
      <c r="C178" s="189" t="s">
        <v>696</v>
      </c>
      <c r="D178" s="234"/>
      <c r="E178" s="234"/>
      <c r="F178" s="234"/>
      <c r="G178" s="234"/>
      <c r="H178" s="234"/>
      <c r="I178" s="189" t="s">
        <v>697</v>
      </c>
      <c r="J178" s="234"/>
      <c r="K178" s="234"/>
      <c r="L178" s="234"/>
      <c r="M178" s="234"/>
      <c r="N178" s="234"/>
      <c r="O178" s="234"/>
      <c r="P178" s="234"/>
      <c r="Q178" s="234"/>
      <c r="R178" s="234"/>
      <c r="S178" s="234"/>
      <c r="T178" s="234"/>
      <c r="U178" s="234"/>
      <c r="V178" s="234"/>
      <c r="W178" s="298"/>
      <c r="X178" s="298"/>
      <c r="Y178" s="298"/>
      <c r="Z178" s="298"/>
    </row>
    <row r="179" spans="1:26" ht="48.75" customHeight="1" x14ac:dyDescent="0.2">
      <c r="A179" s="198">
        <v>153</v>
      </c>
      <c r="B179" s="198" t="s">
        <v>698</v>
      </c>
      <c r="C179" s="198" t="s">
        <v>699</v>
      </c>
      <c r="D179" s="198" t="s">
        <v>132</v>
      </c>
      <c r="E179" s="198" t="s">
        <v>700</v>
      </c>
      <c r="F179" s="197" t="s">
        <v>93</v>
      </c>
      <c r="G179" s="198">
        <v>166</v>
      </c>
      <c r="H179" s="198" t="s">
        <v>58</v>
      </c>
      <c r="I179" s="198" t="s">
        <v>701</v>
      </c>
      <c r="J179" s="75" t="s">
        <v>31</v>
      </c>
      <c r="K179" s="75" t="s">
        <v>56</v>
      </c>
      <c r="L179" s="206">
        <v>1388939.5</v>
      </c>
      <c r="M179" s="195" t="s">
        <v>142</v>
      </c>
      <c r="N179" s="199" t="str">
        <f t="shared" ref="N179:N181" si="11">"03.2023"</f>
        <v>03.2023</v>
      </c>
      <c r="O179" s="195" t="str">
        <f>"10.2023"</f>
        <v>10.2023</v>
      </c>
      <c r="P179" s="198" t="s">
        <v>148</v>
      </c>
      <c r="Q179" s="198" t="s">
        <v>60</v>
      </c>
      <c r="R179" s="198" t="s">
        <v>32</v>
      </c>
      <c r="S179" s="198" t="s">
        <v>60</v>
      </c>
      <c r="T179" s="198">
        <v>0</v>
      </c>
      <c r="U179" s="198">
        <v>0</v>
      </c>
      <c r="V179" s="196" t="s">
        <v>44</v>
      </c>
      <c r="W179" s="60"/>
      <c r="X179" s="60"/>
      <c r="Y179" s="60"/>
      <c r="Z179" s="60"/>
    </row>
    <row r="180" spans="1:26" ht="56.25" x14ac:dyDescent="0.2">
      <c r="A180" s="200">
        <v>154</v>
      </c>
      <c r="B180" s="200" t="s">
        <v>702</v>
      </c>
      <c r="C180" s="200" t="s">
        <v>703</v>
      </c>
      <c r="D180" s="200" t="s">
        <v>132</v>
      </c>
      <c r="E180" s="200" t="s">
        <v>704</v>
      </c>
      <c r="F180" s="201" t="s">
        <v>93</v>
      </c>
      <c r="G180" s="200">
        <v>796</v>
      </c>
      <c r="H180" s="200" t="s">
        <v>420</v>
      </c>
      <c r="I180" s="200">
        <v>4</v>
      </c>
      <c r="J180" s="75" t="s">
        <v>31</v>
      </c>
      <c r="K180" s="75" t="s">
        <v>56</v>
      </c>
      <c r="L180" s="202">
        <v>513040</v>
      </c>
      <c r="M180" s="204" t="s">
        <v>142</v>
      </c>
      <c r="N180" s="205" t="str">
        <f t="shared" si="11"/>
        <v>03.2023</v>
      </c>
      <c r="O180" s="204" t="str">
        <f>"05.2023"</f>
        <v>05.2023</v>
      </c>
      <c r="P180" s="200" t="s">
        <v>249</v>
      </c>
      <c r="Q180" s="200" t="s">
        <v>60</v>
      </c>
      <c r="R180" s="200" t="s">
        <v>32</v>
      </c>
      <c r="S180" s="200" t="s">
        <v>60</v>
      </c>
      <c r="T180" s="200">
        <v>0</v>
      </c>
      <c r="U180" s="200">
        <v>0</v>
      </c>
      <c r="V180" s="203" t="s">
        <v>80</v>
      </c>
      <c r="W180" s="60"/>
      <c r="X180" s="60"/>
      <c r="Y180" s="60"/>
      <c r="Z180" s="60"/>
    </row>
    <row r="181" spans="1:26" ht="45" x14ac:dyDescent="0.2">
      <c r="A181" s="211">
        <v>155</v>
      </c>
      <c r="B181" s="35" t="str">
        <f>"26.20"</f>
        <v>26.20</v>
      </c>
      <c r="C181" s="211" t="s">
        <v>713</v>
      </c>
      <c r="D181" s="211" t="s">
        <v>132</v>
      </c>
      <c r="E181" s="211" t="s">
        <v>708</v>
      </c>
      <c r="F181" s="210" t="s">
        <v>93</v>
      </c>
      <c r="G181" s="211">
        <v>796</v>
      </c>
      <c r="H181" s="211" t="s">
        <v>420</v>
      </c>
      <c r="I181" s="211">
        <v>7</v>
      </c>
      <c r="J181" s="75" t="s">
        <v>31</v>
      </c>
      <c r="K181" s="75" t="s">
        <v>56</v>
      </c>
      <c r="L181" s="212">
        <v>712131</v>
      </c>
      <c r="M181" s="207" t="s">
        <v>142</v>
      </c>
      <c r="N181" s="213" t="str">
        <f t="shared" si="11"/>
        <v>03.2023</v>
      </c>
      <c r="O181" s="207" t="str">
        <f>"07.2023"</f>
        <v>07.2023</v>
      </c>
      <c r="P181" s="211" t="s">
        <v>148</v>
      </c>
      <c r="Q181" s="211" t="s">
        <v>60</v>
      </c>
      <c r="R181" s="211" t="s">
        <v>32</v>
      </c>
      <c r="S181" s="211" t="s">
        <v>60</v>
      </c>
      <c r="T181" s="211">
        <v>0</v>
      </c>
      <c r="U181" s="211">
        <v>0</v>
      </c>
      <c r="V181" s="218" t="s">
        <v>80</v>
      </c>
      <c r="W181" s="60"/>
      <c r="X181" s="60"/>
      <c r="Y181" s="60"/>
      <c r="Z181" s="60"/>
    </row>
    <row r="182" spans="1:26" ht="101.25" x14ac:dyDescent="0.2">
      <c r="A182" s="211">
        <v>156</v>
      </c>
      <c r="B182" s="211" t="s">
        <v>709</v>
      </c>
      <c r="C182" s="211" t="s">
        <v>710</v>
      </c>
      <c r="D182" s="211" t="s">
        <v>133</v>
      </c>
      <c r="E182" s="211" t="s">
        <v>711</v>
      </c>
      <c r="F182" s="210" t="s">
        <v>93</v>
      </c>
      <c r="G182" s="211">
        <v>715</v>
      </c>
      <c r="H182" s="211" t="s">
        <v>716</v>
      </c>
      <c r="I182" s="211" t="s">
        <v>712</v>
      </c>
      <c r="J182" s="75" t="s">
        <v>31</v>
      </c>
      <c r="K182" s="75" t="s">
        <v>56</v>
      </c>
      <c r="L182" s="212">
        <v>209999.97</v>
      </c>
      <c r="M182" s="207" t="s">
        <v>142</v>
      </c>
      <c r="N182" s="213" t="str">
        <f>"04.2023"</f>
        <v>04.2023</v>
      </c>
      <c r="O182" s="207" t="str">
        <f>"12.2023"</f>
        <v>12.2023</v>
      </c>
      <c r="P182" s="211" t="s">
        <v>148</v>
      </c>
      <c r="Q182" s="211" t="s">
        <v>60</v>
      </c>
      <c r="R182" s="211" t="s">
        <v>32</v>
      </c>
      <c r="S182" s="211" t="s">
        <v>60</v>
      </c>
      <c r="T182" s="211">
        <v>0</v>
      </c>
      <c r="U182" s="211">
        <v>0</v>
      </c>
      <c r="V182" s="218" t="s">
        <v>80</v>
      </c>
      <c r="W182" s="60"/>
      <c r="X182" s="60"/>
      <c r="Y182" s="60"/>
      <c r="Z182" s="60"/>
    </row>
    <row r="183" spans="1:26" ht="67.5" x14ac:dyDescent="0.2">
      <c r="A183" s="215">
        <v>157</v>
      </c>
      <c r="B183" s="215" t="s">
        <v>229</v>
      </c>
      <c r="C183" s="215" t="s">
        <v>230</v>
      </c>
      <c r="D183" s="215" t="s">
        <v>133</v>
      </c>
      <c r="E183" s="215" t="s">
        <v>714</v>
      </c>
      <c r="F183" s="216" t="s">
        <v>175</v>
      </c>
      <c r="G183" s="68" t="s">
        <v>162</v>
      </c>
      <c r="H183" s="215" t="s">
        <v>76</v>
      </c>
      <c r="I183" s="215">
        <v>520.79999999999995</v>
      </c>
      <c r="J183" s="216" t="s">
        <v>31</v>
      </c>
      <c r="K183" s="216" t="s">
        <v>56</v>
      </c>
      <c r="L183" s="217" t="s">
        <v>715</v>
      </c>
      <c r="M183" s="215" t="s">
        <v>142</v>
      </c>
      <c r="N183" s="215" t="str">
        <f>"03.2023"</f>
        <v>03.2023</v>
      </c>
      <c r="O183" s="219" t="str">
        <f>"01.2024"</f>
        <v>01.2024</v>
      </c>
      <c r="P183" s="215" t="s">
        <v>57</v>
      </c>
      <c r="Q183" s="215" t="s">
        <v>77</v>
      </c>
      <c r="R183" s="215" t="s">
        <v>32</v>
      </c>
      <c r="S183" s="215" t="s">
        <v>77</v>
      </c>
      <c r="T183" s="215" t="s">
        <v>60</v>
      </c>
      <c r="U183" s="215">
        <v>0</v>
      </c>
      <c r="V183" s="221" t="s">
        <v>80</v>
      </c>
      <c r="W183" s="60"/>
      <c r="X183" s="60"/>
      <c r="Y183" s="60"/>
      <c r="Z183" s="60"/>
    </row>
    <row r="184" spans="1:26" ht="146.25" x14ac:dyDescent="0.2">
      <c r="A184" s="223">
        <v>158</v>
      </c>
      <c r="B184" s="223" t="s">
        <v>717</v>
      </c>
      <c r="C184" s="223" t="s">
        <v>718</v>
      </c>
      <c r="D184" s="223" t="s">
        <v>132</v>
      </c>
      <c r="E184" s="223" t="s">
        <v>278</v>
      </c>
      <c r="F184" s="222" t="s">
        <v>93</v>
      </c>
      <c r="G184" s="68" t="s">
        <v>719</v>
      </c>
      <c r="H184" s="223" t="s">
        <v>716</v>
      </c>
      <c r="I184" s="223" t="s">
        <v>720</v>
      </c>
      <c r="J184" s="222" t="s">
        <v>31</v>
      </c>
      <c r="K184" s="222" t="s">
        <v>56</v>
      </c>
      <c r="L184" s="224">
        <v>9467939</v>
      </c>
      <c r="M184" s="223" t="s">
        <v>142</v>
      </c>
      <c r="N184" s="223" t="str">
        <f>"04.2023"</f>
        <v>04.2023</v>
      </c>
      <c r="O184" s="220" t="str">
        <f>"12.2023"</f>
        <v>12.2023</v>
      </c>
      <c r="P184" s="223" t="s">
        <v>148</v>
      </c>
      <c r="Q184" s="223" t="s">
        <v>60</v>
      </c>
      <c r="R184" s="223" t="s">
        <v>32</v>
      </c>
      <c r="S184" s="223" t="s">
        <v>60</v>
      </c>
      <c r="T184" s="223">
        <v>0</v>
      </c>
      <c r="U184" s="223">
        <v>0</v>
      </c>
      <c r="V184" s="228" t="s">
        <v>80</v>
      </c>
      <c r="W184" s="60"/>
      <c r="X184" s="60"/>
      <c r="Y184" s="60"/>
      <c r="Z184" s="60"/>
    </row>
    <row r="185" spans="1:26" ht="45" x14ac:dyDescent="0.2">
      <c r="A185" s="225">
        <v>159</v>
      </c>
      <c r="B185" s="225" t="s">
        <v>722</v>
      </c>
      <c r="C185" s="225" t="s">
        <v>723</v>
      </c>
      <c r="D185" s="225" t="s">
        <v>132</v>
      </c>
      <c r="E185" s="225" t="s">
        <v>741</v>
      </c>
      <c r="F185" s="226" t="s">
        <v>93</v>
      </c>
      <c r="G185" s="68" t="s">
        <v>724</v>
      </c>
      <c r="H185" s="225" t="s">
        <v>420</v>
      </c>
      <c r="I185" s="225">
        <v>7</v>
      </c>
      <c r="J185" s="226" t="s">
        <v>31</v>
      </c>
      <c r="K185" s="226" t="s">
        <v>56</v>
      </c>
      <c r="L185" s="227">
        <v>249340</v>
      </c>
      <c r="M185" s="225" t="s">
        <v>142</v>
      </c>
      <c r="N185" s="225" t="str">
        <f>"04.2023"</f>
        <v>04.2023</v>
      </c>
      <c r="O185" s="229" t="str">
        <f>"08.2023"</f>
        <v>08.2023</v>
      </c>
      <c r="P185" s="225" t="s">
        <v>148</v>
      </c>
      <c r="Q185" s="225" t="s">
        <v>60</v>
      </c>
      <c r="R185" s="225" t="s">
        <v>32</v>
      </c>
      <c r="S185" s="225" t="s">
        <v>60</v>
      </c>
      <c r="T185" s="225">
        <v>0</v>
      </c>
      <c r="U185" s="225">
        <v>0</v>
      </c>
      <c r="V185" s="228" t="s">
        <v>511</v>
      </c>
      <c r="W185" s="60"/>
      <c r="X185" s="60"/>
      <c r="Y185" s="60"/>
      <c r="Z185" s="60"/>
    </row>
    <row r="186" spans="1:26" ht="45" x14ac:dyDescent="0.2">
      <c r="A186" s="225">
        <v>160</v>
      </c>
      <c r="B186" s="225" t="s">
        <v>727</v>
      </c>
      <c r="C186" s="225" t="s">
        <v>728</v>
      </c>
      <c r="D186" s="225" t="s">
        <v>132</v>
      </c>
      <c r="E186" s="225" t="s">
        <v>725</v>
      </c>
      <c r="F186" s="226" t="s">
        <v>93</v>
      </c>
      <c r="G186" s="68" t="s">
        <v>724</v>
      </c>
      <c r="H186" s="225" t="s">
        <v>420</v>
      </c>
      <c r="I186" s="225" t="s">
        <v>726</v>
      </c>
      <c r="J186" s="226" t="s">
        <v>31</v>
      </c>
      <c r="K186" s="226" t="s">
        <v>56</v>
      </c>
      <c r="L186" s="227">
        <v>969060.86</v>
      </c>
      <c r="M186" s="225" t="s">
        <v>142</v>
      </c>
      <c r="N186" s="225" t="str">
        <f t="shared" ref="N186:N192" si="12">"04.2023"</f>
        <v>04.2023</v>
      </c>
      <c r="O186" s="229" t="str">
        <f t="shared" ref="O186:O187" si="13">"08.2023"</f>
        <v>08.2023</v>
      </c>
      <c r="P186" s="225" t="s">
        <v>148</v>
      </c>
      <c r="Q186" s="225" t="s">
        <v>60</v>
      </c>
      <c r="R186" s="225" t="s">
        <v>32</v>
      </c>
      <c r="S186" s="225" t="s">
        <v>60</v>
      </c>
      <c r="T186" s="225">
        <v>0</v>
      </c>
      <c r="U186" s="225">
        <v>0</v>
      </c>
      <c r="V186" s="228" t="s">
        <v>511</v>
      </c>
      <c r="W186" s="60"/>
      <c r="X186" s="60"/>
      <c r="Y186" s="60"/>
      <c r="Z186" s="60"/>
    </row>
    <row r="187" spans="1:26" ht="45" x14ac:dyDescent="0.2">
      <c r="A187" s="225">
        <v>161</v>
      </c>
      <c r="B187" s="225" t="s">
        <v>605</v>
      </c>
      <c r="C187" s="225" t="s">
        <v>742</v>
      </c>
      <c r="D187" s="225" t="s">
        <v>132</v>
      </c>
      <c r="E187" s="225" t="s">
        <v>729</v>
      </c>
      <c r="F187" s="226" t="s">
        <v>93</v>
      </c>
      <c r="G187" s="68" t="s">
        <v>724</v>
      </c>
      <c r="H187" s="225" t="s">
        <v>420</v>
      </c>
      <c r="I187" s="225">
        <v>1</v>
      </c>
      <c r="J187" s="226" t="s">
        <v>31</v>
      </c>
      <c r="K187" s="226" t="s">
        <v>56</v>
      </c>
      <c r="L187" s="227">
        <v>475568.33</v>
      </c>
      <c r="M187" s="225" t="s">
        <v>142</v>
      </c>
      <c r="N187" s="225" t="str">
        <f t="shared" si="12"/>
        <v>04.2023</v>
      </c>
      <c r="O187" s="229" t="str">
        <f t="shared" si="13"/>
        <v>08.2023</v>
      </c>
      <c r="P187" s="225" t="s">
        <v>148</v>
      </c>
      <c r="Q187" s="225" t="s">
        <v>60</v>
      </c>
      <c r="R187" s="225" t="s">
        <v>32</v>
      </c>
      <c r="S187" s="225" t="s">
        <v>60</v>
      </c>
      <c r="T187" s="225">
        <v>0</v>
      </c>
      <c r="U187" s="225">
        <v>0</v>
      </c>
      <c r="V187" s="228" t="s">
        <v>511</v>
      </c>
      <c r="W187" s="60"/>
      <c r="X187" s="60"/>
      <c r="Y187" s="60"/>
      <c r="Z187" s="60"/>
    </row>
    <row r="188" spans="1:26" ht="337.5" x14ac:dyDescent="0.2">
      <c r="A188" s="225">
        <v>162</v>
      </c>
      <c r="B188" s="225" t="s">
        <v>733</v>
      </c>
      <c r="C188" s="225" t="s">
        <v>732</v>
      </c>
      <c r="D188" s="225" t="s">
        <v>135</v>
      </c>
      <c r="E188" s="225" t="s">
        <v>730</v>
      </c>
      <c r="F188" s="226" t="s">
        <v>93</v>
      </c>
      <c r="G188" s="68" t="s">
        <v>159</v>
      </c>
      <c r="H188" s="225" t="s">
        <v>54</v>
      </c>
      <c r="I188" s="225" t="s">
        <v>731</v>
      </c>
      <c r="J188" s="226" t="s">
        <v>31</v>
      </c>
      <c r="K188" s="226" t="s">
        <v>56</v>
      </c>
      <c r="L188" s="227">
        <v>2029666.72</v>
      </c>
      <c r="M188" s="225" t="s">
        <v>142</v>
      </c>
      <c r="N188" s="225" t="str">
        <f t="shared" si="12"/>
        <v>04.2023</v>
      </c>
      <c r="O188" s="229" t="str">
        <f>"09.2023"</f>
        <v>09.2023</v>
      </c>
      <c r="P188" s="225" t="s">
        <v>148</v>
      </c>
      <c r="Q188" s="225" t="s">
        <v>60</v>
      </c>
      <c r="R188" s="225" t="s">
        <v>32</v>
      </c>
      <c r="S188" s="225" t="s">
        <v>60</v>
      </c>
      <c r="T188" s="225">
        <v>0</v>
      </c>
      <c r="U188" s="225">
        <v>0</v>
      </c>
      <c r="V188" s="228" t="s">
        <v>511</v>
      </c>
      <c r="W188" s="60"/>
      <c r="X188" s="60"/>
      <c r="Y188" s="60"/>
      <c r="Z188" s="60"/>
    </row>
    <row r="189" spans="1:26" ht="67.5" x14ac:dyDescent="0.2">
      <c r="A189" s="225">
        <v>163</v>
      </c>
      <c r="B189" s="225" t="s">
        <v>384</v>
      </c>
      <c r="C189" s="225" t="s">
        <v>204</v>
      </c>
      <c r="D189" s="225" t="s">
        <v>734</v>
      </c>
      <c r="E189" s="225" t="s">
        <v>409</v>
      </c>
      <c r="F189" s="226" t="s">
        <v>93</v>
      </c>
      <c r="G189" s="68" t="s">
        <v>315</v>
      </c>
      <c r="H189" s="225" t="s">
        <v>315</v>
      </c>
      <c r="I189" s="225" t="s">
        <v>219</v>
      </c>
      <c r="J189" s="226" t="s">
        <v>31</v>
      </c>
      <c r="K189" s="226" t="s">
        <v>56</v>
      </c>
      <c r="L189" s="227" t="s">
        <v>736</v>
      </c>
      <c r="M189" s="225" t="s">
        <v>142</v>
      </c>
      <c r="N189" s="225" t="str">
        <f t="shared" si="12"/>
        <v>04.2023</v>
      </c>
      <c r="O189" s="229" t="str">
        <f>"02.2024"</f>
        <v>02.2024</v>
      </c>
      <c r="P189" s="225" t="s">
        <v>148</v>
      </c>
      <c r="Q189" s="225" t="s">
        <v>60</v>
      </c>
      <c r="R189" s="225" t="s">
        <v>32</v>
      </c>
      <c r="S189" s="225" t="s">
        <v>60</v>
      </c>
      <c r="T189" s="225">
        <v>0</v>
      </c>
      <c r="U189" s="225">
        <v>0</v>
      </c>
      <c r="V189" s="228" t="s">
        <v>511</v>
      </c>
      <c r="W189" s="60"/>
      <c r="X189" s="60"/>
      <c r="Y189" s="60"/>
      <c r="Z189" s="60"/>
    </row>
    <row r="190" spans="1:26" ht="67.5" x14ac:dyDescent="0.2">
      <c r="A190" s="225">
        <v>164</v>
      </c>
      <c r="B190" s="225" t="s">
        <v>229</v>
      </c>
      <c r="C190" s="225" t="s">
        <v>230</v>
      </c>
      <c r="D190" s="225" t="s">
        <v>133</v>
      </c>
      <c r="E190" s="225" t="s">
        <v>735</v>
      </c>
      <c r="F190" s="226" t="s">
        <v>175</v>
      </c>
      <c r="G190" s="68" t="s">
        <v>162</v>
      </c>
      <c r="H190" s="225" t="s">
        <v>76</v>
      </c>
      <c r="I190" s="225">
        <v>330</v>
      </c>
      <c r="J190" s="226" t="s">
        <v>31</v>
      </c>
      <c r="K190" s="226" t="s">
        <v>56</v>
      </c>
      <c r="L190" s="227" t="s">
        <v>737</v>
      </c>
      <c r="M190" s="225" t="s">
        <v>142</v>
      </c>
      <c r="N190" s="225" t="str">
        <f t="shared" si="12"/>
        <v>04.2023</v>
      </c>
      <c r="O190" s="229" t="str">
        <f>"01.2024"</f>
        <v>01.2024</v>
      </c>
      <c r="P190" s="225" t="s">
        <v>57</v>
      </c>
      <c r="Q190" s="225" t="s">
        <v>77</v>
      </c>
      <c r="R190" s="225" t="s">
        <v>32</v>
      </c>
      <c r="S190" s="225" t="s">
        <v>77</v>
      </c>
      <c r="T190" s="225" t="s">
        <v>60</v>
      </c>
      <c r="U190" s="225">
        <v>0</v>
      </c>
      <c r="V190" s="228" t="s">
        <v>511</v>
      </c>
      <c r="W190" s="60"/>
      <c r="X190" s="60"/>
      <c r="Y190" s="60"/>
      <c r="Z190" s="60"/>
    </row>
    <row r="191" spans="1:26" ht="360" x14ac:dyDescent="0.2">
      <c r="A191" s="225">
        <v>165</v>
      </c>
      <c r="B191" s="225" t="s">
        <v>738</v>
      </c>
      <c r="C191" s="225" t="s">
        <v>739</v>
      </c>
      <c r="D191" s="225" t="s">
        <v>135</v>
      </c>
      <c r="E191" s="225" t="s">
        <v>122</v>
      </c>
      <c r="F191" s="226" t="s">
        <v>93</v>
      </c>
      <c r="G191" s="68" t="s">
        <v>315</v>
      </c>
      <c r="H191" s="225" t="s">
        <v>315</v>
      </c>
      <c r="I191" s="225" t="s">
        <v>740</v>
      </c>
      <c r="J191" s="226" t="s">
        <v>31</v>
      </c>
      <c r="K191" s="226" t="s">
        <v>56</v>
      </c>
      <c r="L191" s="227">
        <v>15736483.199999999</v>
      </c>
      <c r="M191" s="225" t="s">
        <v>142</v>
      </c>
      <c r="N191" s="225" t="str">
        <f t="shared" si="12"/>
        <v>04.2023</v>
      </c>
      <c r="O191" s="229" t="str">
        <f>"12.2023"</f>
        <v>12.2023</v>
      </c>
      <c r="P191" s="225" t="s">
        <v>118</v>
      </c>
      <c r="Q191" s="225" t="s">
        <v>60</v>
      </c>
      <c r="R191" s="225" t="s">
        <v>32</v>
      </c>
      <c r="S191" s="9" t="s">
        <v>77</v>
      </c>
      <c r="T191" s="228" t="s">
        <v>33</v>
      </c>
      <c r="U191" s="228" t="s">
        <v>33</v>
      </c>
      <c r="V191" s="228" t="s">
        <v>511</v>
      </c>
      <c r="W191" s="60"/>
      <c r="X191" s="60"/>
      <c r="Y191" s="60"/>
      <c r="Z191" s="60"/>
    </row>
    <row r="192" spans="1:26" ht="67.5" x14ac:dyDescent="0.2">
      <c r="A192" s="225">
        <v>166</v>
      </c>
      <c r="B192" s="225" t="s">
        <v>59</v>
      </c>
      <c r="C192" s="225" t="s">
        <v>90</v>
      </c>
      <c r="D192" s="225" t="s">
        <v>132</v>
      </c>
      <c r="E192" s="225" t="s">
        <v>89</v>
      </c>
      <c r="F192" s="226" t="s">
        <v>93</v>
      </c>
      <c r="G192" s="68" t="s">
        <v>158</v>
      </c>
      <c r="H192" s="225" t="s">
        <v>184</v>
      </c>
      <c r="I192" s="225">
        <v>2194</v>
      </c>
      <c r="J192" s="226" t="s">
        <v>31</v>
      </c>
      <c r="K192" s="226" t="s">
        <v>56</v>
      </c>
      <c r="L192" s="227" t="s">
        <v>743</v>
      </c>
      <c r="M192" s="225" t="s">
        <v>142</v>
      </c>
      <c r="N192" s="225" t="str">
        <f t="shared" si="12"/>
        <v>04.2023</v>
      </c>
      <c r="O192" s="229" t="str">
        <f t="shared" ref="O192" si="14">"01.2024"</f>
        <v>01.2024</v>
      </c>
      <c r="P192" s="225" t="s">
        <v>63</v>
      </c>
      <c r="Q192" s="225" t="s">
        <v>60</v>
      </c>
      <c r="R192" s="225" t="s">
        <v>32</v>
      </c>
      <c r="S192" s="9" t="s">
        <v>77</v>
      </c>
      <c r="T192" s="228" t="s">
        <v>60</v>
      </c>
      <c r="U192" s="228" t="s">
        <v>33</v>
      </c>
      <c r="V192" s="228" t="s">
        <v>511</v>
      </c>
      <c r="W192" s="60"/>
      <c r="X192" s="60"/>
      <c r="Y192" s="60"/>
      <c r="Z192" s="60"/>
    </row>
  </sheetData>
  <sheetProtection selectLockedCells="1" selectUnlockedCells="1"/>
  <autoFilter ref="A21:Z177"/>
  <mergeCells count="170">
    <mergeCell ref="W177:W178"/>
    <mergeCell ref="X177:X178"/>
    <mergeCell ref="Y177:Y178"/>
    <mergeCell ref="Z177:Z178"/>
    <mergeCell ref="D177:D178"/>
    <mergeCell ref="G177:G178"/>
    <mergeCell ref="H177:H178"/>
    <mergeCell ref="N177:N178"/>
    <mergeCell ref="O177:O178"/>
    <mergeCell ref="P177:P178"/>
    <mergeCell ref="Q177:Q178"/>
    <mergeCell ref="R177:R178"/>
    <mergeCell ref="S177:S178"/>
    <mergeCell ref="T177:T178"/>
    <mergeCell ref="U177:U178"/>
    <mergeCell ref="V177:V178"/>
    <mergeCell ref="A177:A178"/>
    <mergeCell ref="E177:E178"/>
    <mergeCell ref="F177:F178"/>
    <mergeCell ref="J177:J178"/>
    <mergeCell ref="K177:K178"/>
    <mergeCell ref="M177:M178"/>
    <mergeCell ref="L177:L178"/>
    <mergeCell ref="P82:P83"/>
    <mergeCell ref="A82:A83"/>
    <mergeCell ref="D82:D83"/>
    <mergeCell ref="E82:E83"/>
    <mergeCell ref="F82:F83"/>
    <mergeCell ref="J82:J83"/>
    <mergeCell ref="K82:K83"/>
    <mergeCell ref="L82:L83"/>
    <mergeCell ref="M82:M83"/>
    <mergeCell ref="N82:N83"/>
    <mergeCell ref="O82:O83"/>
    <mergeCell ref="C96:C97"/>
    <mergeCell ref="B96:B97"/>
    <mergeCell ref="A96:A97"/>
    <mergeCell ref="D96:D97"/>
    <mergeCell ref="E96:E97"/>
    <mergeCell ref="F96:F97"/>
    <mergeCell ref="W82:W83"/>
    <mergeCell ref="X82:X83"/>
    <mergeCell ref="Y82:Y83"/>
    <mergeCell ref="Z82:Z83"/>
    <mergeCell ref="Q82:Q83"/>
    <mergeCell ref="R82:R83"/>
    <mergeCell ref="S82:S83"/>
    <mergeCell ref="T82:T83"/>
    <mergeCell ref="U82:U83"/>
    <mergeCell ref="V82:V83"/>
    <mergeCell ref="A9:E9"/>
    <mergeCell ref="A10:E10"/>
    <mergeCell ref="A8:E8"/>
    <mergeCell ref="F9:Z9"/>
    <mergeCell ref="F10:Z10"/>
    <mergeCell ref="D13:D20"/>
    <mergeCell ref="M15:M20"/>
    <mergeCell ref="S15:S20"/>
    <mergeCell ref="T15:T20"/>
    <mergeCell ref="E15:E20"/>
    <mergeCell ref="F15:F20"/>
    <mergeCell ref="H17:H20"/>
    <mergeCell ref="G96:G97"/>
    <mergeCell ref="H96:H97"/>
    <mergeCell ref="I96:I97"/>
    <mergeCell ref="K96:K97"/>
    <mergeCell ref="Z96:Z97"/>
    <mergeCell ref="W96:W97"/>
    <mergeCell ref="X96:X97"/>
    <mergeCell ref="J17:J20"/>
    <mergeCell ref="A11:E11"/>
    <mergeCell ref="C13:C20"/>
    <mergeCell ref="N15:O16"/>
    <mergeCell ref="F11:Z11"/>
    <mergeCell ref="Q13:Q20"/>
    <mergeCell ref="R13:U14"/>
    <mergeCell ref="G15:H16"/>
    <mergeCell ref="I15:I20"/>
    <mergeCell ref="O17:O20"/>
    <mergeCell ref="J15:K16"/>
    <mergeCell ref="L15:L20"/>
    <mergeCell ref="K17:K20"/>
    <mergeCell ref="G17:G20"/>
    <mergeCell ref="N17:N20"/>
    <mergeCell ref="Y96:Y97"/>
    <mergeCell ref="V96:V97"/>
    <mergeCell ref="U96:U97"/>
    <mergeCell ref="N96:N97"/>
    <mergeCell ref="M96:M97"/>
    <mergeCell ref="V1:Z2"/>
    <mergeCell ref="A3:Z3"/>
    <mergeCell ref="A4:Z4"/>
    <mergeCell ref="X13:X20"/>
    <mergeCell ref="Y13:Y20"/>
    <mergeCell ref="V13:V20"/>
    <mergeCell ref="Z13:Z20"/>
    <mergeCell ref="A13:A20"/>
    <mergeCell ref="A5:E5"/>
    <mergeCell ref="F5:Z5"/>
    <mergeCell ref="W13:W20"/>
    <mergeCell ref="U15:U20"/>
    <mergeCell ref="A6:E6"/>
    <mergeCell ref="A7:E7"/>
    <mergeCell ref="B13:B20"/>
    <mergeCell ref="R15:R20"/>
    <mergeCell ref="F6:Z6"/>
    <mergeCell ref="F7:Z7"/>
    <mergeCell ref="F8:Z8"/>
    <mergeCell ref="E13:O14"/>
    <mergeCell ref="P13:P20"/>
    <mergeCell ref="L96:L97"/>
    <mergeCell ref="J96:J97"/>
    <mergeCell ref="T96:T97"/>
    <mergeCell ref="S96:S97"/>
    <mergeCell ref="R96:R97"/>
    <mergeCell ref="Q96:Q97"/>
    <mergeCell ref="P96:P97"/>
    <mergeCell ref="O96:O97"/>
    <mergeCell ref="A67:A68"/>
    <mergeCell ref="E67:E68"/>
    <mergeCell ref="C67:C68"/>
    <mergeCell ref="D67:D68"/>
    <mergeCell ref="B67:B68"/>
    <mergeCell ref="F67:F68"/>
    <mergeCell ref="G67:G68"/>
    <mergeCell ref="H67:H68"/>
    <mergeCell ref="I67:I68"/>
    <mergeCell ref="S67:S68"/>
    <mergeCell ref="T67:T68"/>
    <mergeCell ref="A76:A77"/>
    <mergeCell ref="B76:B77"/>
    <mergeCell ref="C76:C77"/>
    <mergeCell ref="D76:D77"/>
    <mergeCell ref="E76:E77"/>
    <mergeCell ref="U67:U68"/>
    <mergeCell ref="V67:V68"/>
    <mergeCell ref="W67:W68"/>
    <mergeCell ref="X67:X68"/>
    <mergeCell ref="Y67:Y68"/>
    <mergeCell ref="Z67:Z68"/>
    <mergeCell ref="J67:J68"/>
    <mergeCell ref="K67:K68"/>
    <mergeCell ref="L67:L68"/>
    <mergeCell ref="M67:M68"/>
    <mergeCell ref="N67:N68"/>
    <mergeCell ref="O67:O68"/>
    <mergeCell ref="P67:P68"/>
    <mergeCell ref="Q67:Q68"/>
    <mergeCell ref="R67:R68"/>
    <mergeCell ref="F76:F77"/>
    <mergeCell ref="G76:G77"/>
    <mergeCell ref="H76:H77"/>
    <mergeCell ref="I76:I77"/>
    <mergeCell ref="J76:J77"/>
    <mergeCell ref="K76:K77"/>
    <mergeCell ref="L76:L77"/>
    <mergeCell ref="M76:M77"/>
    <mergeCell ref="N76:N77"/>
    <mergeCell ref="X76:X77"/>
    <mergeCell ref="Y76:Y77"/>
    <mergeCell ref="Z76:Z77"/>
    <mergeCell ref="O76:O77"/>
    <mergeCell ref="P76:P77"/>
    <mergeCell ref="Q76:Q77"/>
    <mergeCell ref="R76:R77"/>
    <mergeCell ref="S76:S77"/>
    <mergeCell ref="T76:T77"/>
    <mergeCell ref="U76:U77"/>
    <mergeCell ref="V76:V77"/>
    <mergeCell ref="W76:W77"/>
  </mergeCells>
  <hyperlinks>
    <hyperlink ref="F8" r:id="rId1"/>
  </hyperlinks>
  <pageMargins left="0.25" right="0.25" top="0.75" bottom="0.75" header="0.3" footer="0.3"/>
  <pageSetup paperSize="9" scale="40" fitToHeight="0" orientation="landscape" useFirstPageNumber="1" r:id="rId2"/>
  <headerFooter alignWithMargins="0">
    <oddHeader>&amp;C&amp;"Times New Roman,Regular"&amp;12&amp;A</oddHeader>
    <oddFooter>&amp;C&amp;"Times New Roman,Regular"&amp;12Page &amp;P</oddFooter>
  </headerFooter>
  <ignoredErrors>
    <ignoredError sqref="N164"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План закупок</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m.butorin</dc:creator>
  <cp:lastModifiedBy>Орехова Анна Андреевна</cp:lastModifiedBy>
  <cp:lastPrinted>2023-02-09T13:18:25Z</cp:lastPrinted>
  <dcterms:created xsi:type="dcterms:W3CDTF">2018-05-08T14:29:34Z</dcterms:created>
  <dcterms:modified xsi:type="dcterms:W3CDTF">2023-04-06T11:38:41Z</dcterms:modified>
</cp:coreProperties>
</file>