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 _23 от 22.03.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 name="_xlnm.Print_Area" localSheetId="0">'План закупок'!$A$1:$Z$200</definedName>
  </definedNames>
  <calcPr calcId="162913"/>
</workbook>
</file>

<file path=xl/calcChain.xml><?xml version="1.0" encoding="utf-8"?>
<calcChain xmlns="http://schemas.openxmlformats.org/spreadsheetml/2006/main">
  <c r="N200" i="1" l="1"/>
  <c r="N199" i="1"/>
  <c r="N198" i="1"/>
  <c r="O197" i="1" l="1"/>
  <c r="N197" i="1"/>
  <c r="N196" i="1"/>
  <c r="N195" i="1"/>
  <c r="N194" i="1"/>
  <c r="N193" i="1"/>
  <c r="H193" i="1"/>
  <c r="N192" i="1" l="1"/>
  <c r="O183" i="1"/>
  <c r="N191" i="1"/>
  <c r="N189" i="1" l="1"/>
  <c r="N188" i="1"/>
  <c r="N187" i="1"/>
  <c r="N186" i="1"/>
  <c r="N185" i="1"/>
  <c r="N184" i="1"/>
  <c r="N183" i="1"/>
  <c r="N182" i="1"/>
  <c r="N181" i="1" l="1"/>
  <c r="N180" i="1"/>
  <c r="O181" i="1"/>
  <c r="N179" i="1" l="1"/>
  <c r="N178" i="1"/>
  <c r="N177" i="1"/>
  <c r="N176" i="1"/>
  <c r="N175" i="1"/>
  <c r="O174" i="1" l="1"/>
  <c r="O173" i="1"/>
  <c r="O172" i="1"/>
  <c r="O171" i="1"/>
  <c r="O170" i="1"/>
  <c r="O169" i="1"/>
  <c r="O168" i="1"/>
  <c r="N173" i="1"/>
  <c r="N168" i="1" l="1"/>
  <c r="O166" i="1" l="1"/>
  <c r="O167" i="1"/>
  <c r="N166" i="1"/>
  <c r="N167" i="1"/>
  <c r="N165" i="1"/>
  <c r="O164" i="1" l="1"/>
  <c r="N164" i="1"/>
  <c r="O163" i="1" l="1"/>
  <c r="N163" i="1"/>
  <c r="O162" i="1" l="1"/>
  <c r="N162" i="1"/>
  <c r="O161" i="1" l="1"/>
  <c r="N161" i="1"/>
  <c r="O160" i="1"/>
  <c r="N160" i="1"/>
  <c r="O159" i="1"/>
  <c r="N159" i="1"/>
  <c r="O158" i="1"/>
  <c r="N158" i="1"/>
  <c r="O157" i="1"/>
  <c r="N157" i="1"/>
  <c r="O156" i="1"/>
  <c r="N156" i="1"/>
  <c r="O155" i="1"/>
  <c r="N155" i="1"/>
  <c r="O154" i="1"/>
  <c r="N154" i="1"/>
  <c r="O153" i="1"/>
  <c r="N153" i="1"/>
  <c r="O152" i="1" l="1"/>
  <c r="N152" i="1"/>
  <c r="O151" i="1" l="1"/>
  <c r="N151" i="1"/>
  <c r="O150" i="1" l="1"/>
  <c r="N150" i="1"/>
  <c r="O146" i="1" l="1"/>
  <c r="O145" i="1"/>
  <c r="O144" i="1"/>
  <c r="O149" i="1"/>
  <c r="N149" i="1"/>
  <c r="O148" i="1"/>
  <c r="N148" i="1"/>
  <c r="O147" i="1"/>
  <c r="N147" i="1"/>
  <c r="N146" i="1"/>
  <c r="N145" i="1"/>
  <c r="N144" i="1"/>
  <c r="O143" i="1" l="1"/>
  <c r="N143" i="1"/>
  <c r="O142" i="1" l="1"/>
  <c r="N142" i="1"/>
  <c r="O141" i="1" l="1"/>
  <c r="N141" i="1"/>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<sst xmlns="http://schemas.openxmlformats.org/spreadsheetml/2006/main" count="3163" uniqueCount="838">
  <si>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</si>
  <si>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</si>
  <si>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</si>
  <si>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</si>
  <si>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</si>
  <si>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</si>
  <si>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</si>
  <si>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</si>
  <si>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</si>
  <si>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</si>
  <si>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</si>
  <si>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</si>
  <si>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</si>
  <si>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</si>
  <si>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</si>
  <si>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</si>
  <si>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</si>
  <si>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</si>
  <si>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</si>
  <si>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</si>
  <si>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</si>
  <si>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</si>
  <si>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</si>
  <si>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</si>
  <si>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</si>
  <si>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</si>
  <si>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</si>
  <si>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</si>
  <si>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</si>
  <si>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</si>
  <si>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</si>
  <si>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</si>
  <si>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</si>
  <si>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</si>
  <si>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</si>
  <si>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</si>
  <si>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</si>
  <si>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</si>
  <si>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</si>
  <si>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</si>
  <si>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</si>
  <si>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</si>
  <si>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</si>
  <si>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</si>
  <si>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</si>
  <si>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</si>
  <si>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</si>
  <si>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</si>
  <si>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</si>
  <si>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</si>
  <si>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</si>
  <si>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</si>
  <si>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</si>
  <si>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</si>
  <si>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</si>
  <si>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</si>
  <si>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</si>
  <si>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</si>
  <si>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</si>
  <si>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</si>
  <si>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</si>
  <si>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</si>
  <si>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</si>
  <si>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</si>
  <si>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</si>
  <si>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</si>
  <si>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</si>
  <si>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</si>
  <si>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</si>
  <si>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</si>
  <si>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</si>
  <si>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</si>
  <si>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</si>
  <si>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</si>
  <si>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</si>
  <si>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</si>
  <si>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</si>
  <si>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</si>
  <si>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</si>
  <si>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</si>
  <si>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</si>
  <si>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</si>
  <si>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</si>
  <si>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</si>
  <si>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</si>
  <si>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</si>
  <si>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</si>
  <si>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</si>
  <si>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</si>
  <si>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</si>
  <si>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</si>
  <si>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</si>
  <si>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</si>
  <si>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</si>
  <si>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</si>
  <si>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</si>
  <si>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</si>
  <si>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</si>
  <si>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</si>
  <si>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</si>
  <si>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</si>
  <si>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</si>
  <si>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</si>
  <si>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</si>
  <si>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</si>
  <si>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</si>
  <si>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</si>
  <si>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</si>
  <si>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</si>
  <si>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</si>
  <si>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</si>
  <si>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</si>
  <si>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</si>
  <si>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</si>
  <si>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</si>
  <si>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</si>
  <si>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</si>
  <si>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</si>
  <si>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</si>
  <si>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</si>
  <si>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</si>
  <si>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</si>
  <si>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</si>
  <si>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</si>
  <si>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</si>
  <si>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</si>
  <si>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</si>
  <si>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</si>
  <si>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</si>
  <si>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</si>
  <si>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</si>
  <si>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</si>
  <si>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</si>
  <si>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</si>
  <si>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</si>
  <si>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</si>
  <si>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</si>
  <si>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</si>
  <si>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</si>
  <si>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</si>
  <si>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</si>
  <si>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</si>
  <si>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</si>
  <si>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</si>
  <si>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</si>
  <si>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</si>
  <si>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</si>
  <si>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</si>
  <si>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</si>
  <si>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</si>
  <si>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</si>
  <si>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</si>
  <si>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</si>
  <si>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</si>
  <si>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</si>
  <si>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</si>
  <si>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</si>
  <si>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</si>
  <si>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</si>
  <si>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</si>
  <si>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</si>
  <si>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</si>
  <si>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</si>
  <si>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</si>
  <si>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</si>
  <si>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</si>
  <si>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</si>
  <si>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</si>
  <si>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</si>
  <si>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</si>
  <si>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</si>
  <si>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</si>
  <si>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</si>
  <si>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</si>
  <si>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</si>
  <si>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</si>
  <si>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</si>
  <si>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</si>
  <si>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</si>
  <si>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</si>
  <si>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</si>
  <si>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</si>
  <si>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</si>
  <si>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</si>
  <si>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</si>
  <si>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</si>
  <si>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</si>
  <si>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</si>
  <si>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</si>
  <si>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</si>
  <si>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</si>
  <si>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</si>
  <si>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</si>
  <si>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</si>
  <si>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</si>
  <si>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</si>
  <si>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</si>
  <si>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</si>
  <si>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</si>
  <si>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</si>
  <si>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</si>
  <si>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</si>
  <si>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</si>
  <si>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</si>
  <si>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</si>
  <si>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</si>
  <si>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</si>
  <si>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</si>
  <si>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</si>
  <si>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</si>
  <si>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</si>
  <si>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</si>
  <si>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</si>
  <si>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</si>
  <si>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</si>
  <si>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</si>
  <si>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</si>
  <si>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</si>
  <si>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</si>
  <si>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</si>
  <si>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</si>
  <si>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</si>
  <si>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</si>
  <si>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</si>
  <si>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</si>
  <si>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</si>
  <si>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</si>
  <si>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</si>
  <si>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</si>
  <si>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</si>
  <si>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</si>
  <si>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</si>
  <si>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</si>
  <si>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</si>
  <si>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</si>
  <si>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</si>
  <si>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</si>
  <si>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</si>
  <si>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</si>
  <si>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</si>
  <si>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</si>
  <si>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</si>
  <si>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</si>
  <si>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</si>
  <si>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</si>
  <si>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</si>
  <si>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</si>
  <si>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</si>
  <si>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</si>
  <si>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</si>
  <si>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</si>
  <si>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</si>
  <si>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</si>
  <si>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</si>
  <si>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</si>
  <si>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</si>
  <si>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</si>
  <si>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</si>
  <si>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</si>
  <si>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</si>
  <si>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</si>
  <si>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</si>
  <si>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</si>
  <si>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</si>
  <si>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</si>
  <si>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</si>
  <si>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</si>
  <si>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</si>
  <si>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</si>
  <si>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</si>
  <si>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</si>
  <si>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</si>
  <si>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</si>
  <si>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</si>
  <si>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</si>
  <si>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</si>
  <si>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</si>
  <si>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</si>
  <si>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</si>
  <si>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</si>
  <si>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</si>
  <si>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</si>
  <si>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</si>
  <si>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</si>
  <si>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</si>
  <si>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</si>
  <si>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</si>
  <si>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</si>
  <si>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</si>
  <si>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</si>
  <si>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</si>
  <si>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</si>
  <si>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</si>
  <si>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</si>
  <si>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</si>
  <si>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</si>
  <si>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</si>
  <si>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</si>
  <si>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</si>
  <si>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</si>
  <si>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</si>
  <si>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</si>
  <si>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</si>
  <si>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</si>
  <si>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</si>
  <si>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</si>
  <si>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</si>
  <si>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</si>
  <si>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</si>
  <si>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</si>
  <si>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</si>
  <si>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</si>
  <si>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</si>
  <si>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</si>
  <si>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</si>
  <si>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</si>
  <si>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</si>
  <si>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</si>
  <si>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</si>
  <si>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</si>
  <si>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</si>
  <si>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</si>
  <si>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</si>
  <si>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</si>
  <si>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</si>
  <si>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</si>
  <si>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</si>
  <si>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</si>
  <si>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</si>
  <si>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</si>
  <si>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</si>
  <si>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</si>
  <si>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</si>
  <si>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</si>
  <si>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</si>
  <si>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</si>
  <si>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</si>
  <si>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</si>
  <si>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</si>
  <si>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</si>
  <si>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</si>
  <si>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</si>
  <si>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</si>
  <si>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</si>
  <si>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</si>
  <si>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</si>
  <si>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</si>
  <si>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</si>
  <si>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</si>
  <si>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</si>
  <si>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</si>
  <si>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</si>
  <si>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</si>
  <si>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</si>
  <si>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</si>
  <si>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</si>
  <si>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</si>
  <si>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</si>
  <si>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</si>
  <si>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</si>
  <si>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</si>
  <si>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</si>
  <si>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</si>
  <si>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</si>
  <si>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</si>
  <si>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</si>
  <si>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</si>
  <si>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</si>
  <si>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</si>
  <si>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</si>
  <si>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</si>
  <si>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</si>
  <si>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</si>
  <si>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</si>
  <si>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</si>
  <si>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</si>
  <si>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</si>
  <si>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</si>
  <si>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</si>
  <si>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</si>
  <si>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</si>
  <si>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</si>
  <si>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</si>
  <si>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</si>
  <si>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</si>
  <si>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</si>
  <si>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</si>
  <si>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</si>
  <si>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</si>
  <si>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</si>
  <si>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</si>
  <si>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</si>
  <si>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</si>
  <si>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</si>
  <si>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</si>
  <si>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</si>
  <si>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</si>
  <si>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</si>
  <si>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</si>
  <si>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</si>
  <si>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</si>
  <si>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</si>
  <si>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</si>
  <si>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</si>
  <si>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</si>
  <si>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</si>
  <si>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</si>
  <si>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</si>
  <si>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</si>
  <si>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</si>
  <si>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</si>
  <si>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</si>
  <si>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</si>
  <si>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</si>
  <si>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</si>
  <si>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</si>
  <si>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</si>
  <si>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</si>
  <si>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</si>
  <si>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</si>
  <si>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</si>
  <si>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</si>
  <si>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</si>
  <si>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</si>
  <si>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</si>
  <si>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</si>
  <si>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</si>
  <si>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</si>
  <si>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</si>
  <si>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</si>
  <si>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</si>
  <si>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</si>
  <si>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</si>
  <si>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</si>
  <si>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</si>
  <si>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</si>
  <si>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</si>
  <si>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</si>
  <si>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</si>
  <si>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</si>
  <si>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</si>
  <si>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</si>
  <si>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</si>
  <si>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</si>
  <si>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</si>
  <si>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</si>
  <si>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</si>
  <si>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</si>
  <si>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</si>
  <si>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</si>
  <si>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</si>
  <si>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</si>
  <si>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</si>
  <si>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</si>
  <si>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</si>
  <si>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</si>
  <si>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</si>
  <si>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</si>
  <si>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</si>
  <si>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</si>
  <si>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</si>
  <si>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</si>
  <si>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</si>
  <si>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</si>
  <si>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</si>
  <si>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</si>
  <si>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</si>
  <si>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</si>
  <si>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</si>
  <si>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</si>
  <si>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</si>
  <si>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</si>
  <si>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</si>
  <si>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</si>
  <si>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</si>
  <si>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</si>
  <si>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</si>
  <si>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</si>
  <si>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</si>
  <si>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</si>
  <si>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</si>
  <si>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</si>
  <si>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</si>
  <si>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</si>
  <si>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</si>
  <si>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</si>
  <si>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</si>
  <si>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</si>
  <si>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</si>
  <si>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</si>
  <si>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</si>
  <si>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</si>
  <si>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</si>
  <si>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</si>
  <si>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</si>
  <si>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</si>
  <si>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</si>
  <si>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</si>
  <si>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</si>
  <si>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</si>
  <si>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</si>
  <si>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</si>
  <si>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</si>
  <si>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</si>
  <si>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</si>
  <si>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</si>
  <si>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</si>
  <si>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</si>
  <si>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</si>
  <si>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</si>
  <si>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</si>
  <si>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</si>
  <si>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</si>
  <si>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</si>
  <si>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</si>
  <si>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</si>
  <si>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</si>
  <si>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</si>
  <si>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</si>
  <si>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</si>
  <si>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</si>
  <si>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</si>
  <si>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</si>
  <si>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</si>
  <si>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</si>
  <si>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</si>
  <si>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</si>
  <si>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</si>
  <si>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</si>
  <si>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</si>
  <si>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</si>
  <si>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</si>
  <si>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</si>
  <si>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</si>
  <si>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</si>
  <si>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</si>
  <si>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</si>
  <si>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</si>
  <si>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</si>
  <si>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</si>
  <si>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</si>
  <si>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</si>
  <si>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</si>
  <si>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</si>
  <si>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</si>
  <si>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</si>
  <si>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</si>
  <si>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</si>
  <si>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</si>
  <si>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</si>
  <si>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</si>
  <si>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</si>
  <si>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</si>
  <si>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</si>
  <si>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36.00.11.000
36.00.11.000
36.00.11.000
36.00.11.000
37.00.11.110
37.00.11.110
37.00.11.110</t>
  </si>
  <si>
    <t>36.00
36.00
36.00
36.00
37.00
37.00
37.00</t>
  </si>
  <si>
    <t>113
113
113
113
113
113
-</t>
  </si>
  <si>
    <t>113
113
113
113
113
113
113</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</si>
  <si>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</si>
  <si>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</si>
  <si>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</si>
  <si>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</si>
  <si>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</si>
  <si>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</si>
  <si>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</si>
  <si>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</si>
  <si>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</si>
  <si>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</si>
  <si>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</si>
  <si>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</si>
  <si>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</si>
  <si>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</si>
  <si>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</si>
  <si>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</si>
  <si>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</si>
  <si>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</si>
  <si>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</si>
  <si>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</si>
  <si>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</si>
  <si>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</si>
  <si>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</si>
  <si>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</si>
  <si>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</si>
  <si>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</si>
  <si>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</si>
  <si>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</si>
  <si>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</si>
  <si>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</si>
  <si>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</si>
  <si>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</si>
  <si>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</si>
  <si>
    <t>35.12</t>
  </si>
  <si>
    <t>35.12.10.110</t>
  </si>
  <si>
    <t>Возмещение затрат за электроснабжение котельной, расположенной по адресу: 297200, Республика Крым, пгт. Советский, пер. Больничный, 3</t>
  </si>
  <si>
    <t>Киловатт-час</t>
  </si>
  <si>
    <t>20 625 000,00
В том числе объем исполнения долгосрочного договора:
2024 - 17 737 500,00
2025 - 2 887 500,00</t>
  </si>
  <si>
    <t>63.99
58.29</t>
  </si>
  <si>
    <t>63.99.10.190
58.29.50.000</t>
  </si>
  <si>
    <t>Неисключительное право использования Системы Контур.Экстерн и оказания услуг технической поддержки в виде абонентского обслуживания</t>
  </si>
  <si>
    <t>796
796</t>
  </si>
  <si>
    <t>Штука
Штука</t>
  </si>
  <si>
    <t>1
13</t>
  </si>
  <si>
    <t>6691,0
1103,0
551,5</t>
  </si>
  <si>
    <t>443 638,32
В том числе объем исполнения долгосрочного договора:
2024 - 371 898,06
2025 - 71 740,26</t>
  </si>
  <si>
    <t>1 369 500.00
В том числе объем исполнения долгосрочного договора:
2024 - 1 257 450.00
2025 - 112 050.00</t>
  </si>
  <si>
    <t>52 439.58
В том числе объем исполнения долгосрочного договора:
2024 - 46 864.92
2025 - 5 574.66</t>
  </si>
  <si>
    <t>116 294.39
В том числе объем исполнения долгосрочного договора:
2024 - 104 459.75
2025 - 11 834.64</t>
  </si>
  <si>
    <t>700 000,00
В том числе объем исполнения долгосрочного договора:
2024 - 641 666,67
2025 - 58 333.33</t>
  </si>
  <si>
    <t>62 878 513.86
В том числе объем исполнения долгосрочного договора:
2024 - 56 323 115.30
2025 - 6 555 398.56</t>
  </si>
  <si>
    <t>25 864.03
В том числе объем исполнения долгосрочного договора:
2024 - 23 416.33
2025 - 2 447.70</t>
  </si>
  <si>
    <t>Услуги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</si>
  <si>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94 736,00
22 922,00
11 461,00</t>
  </si>
  <si>
    <t>6 849 396,59
В том числе объем исполнения долгосрочного договора:
2024 - 5 811 161,75
2025 - 1 038 234,84</t>
  </si>
  <si>
    <t>36.00
37.00</t>
  </si>
  <si>
    <t>36.00.11.000
37.00.11.110</t>
  </si>
  <si>
    <t>Осуществление подачи холодного водоснабжения и водоотведения для нужд филиала ГУП РК "Крымтеплокоммунэнерго" в г. Джанкой (Красногвардейский район: пгт. Октябрьское, ул. Кондрашина, 68а; пгт. Октябрьское, ул. Цурцумия, 15)</t>
  </si>
  <si>
    <t>3185,00
380,00</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</si>
  <si>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</si>
  <si>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17 204,50
2 551,00
1275,50</t>
  </si>
  <si>
    <t>Услуги холодного водоснабжения и водоотведения филиала ГУП РК "Крымтеплокоммунэнерго" в г. Джанкой (пгт. Нижнегорский: ул. Молодежная, 28а)</t>
  </si>
  <si>
    <t>4857
1730</t>
  </si>
  <si>
    <t>Услуги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ул. Блюхера, 19)</t>
  </si>
  <si>
    <t>71.20</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</si>
  <si>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</si>
  <si>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</si>
  <si>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49.50.12.110
49.50.12.110
49.50.12.110
49.50.12.110
49.50.12.110
49.50.12.110</t>
  </si>
  <si>
    <t>49.50
49.50
49.50
49.50
49.50
49.50</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</si>
  <si>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</si>
  <si>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532 245 715.41
В том числе объем исполнения долгосрочного договора:
2024 - 440 813 986.51
2025 - 91 431 728.90</t>
  </si>
  <si>
    <t>35.11</t>
  </si>
  <si>
    <t>35.11.10.110</t>
  </si>
  <si>
    <t>245</t>
  </si>
  <si>
    <t>40777</t>
  </si>
  <si>
    <t>332 332.55                                         В том числе объем исполнения долгосрочного договора:                                                              2024 - 293 122.90                                     2025 - 39 209.65</t>
  </si>
  <si>
    <t>Возмещение затрат балансодержателя электрических сетей за электроснабжение котельной расположенной по адресу г. Евпатория, ул. Революции, д.60</t>
  </si>
  <si>
    <t>Услуги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Калинино, ул. Ленина, 1а. Черноморский район, с. Далекое, ул. Советская, 31; Черноморский район, с. Новоивановка, ул. Ленина, 5; Черноморский район, с. Медведево, ул. Цветущая,17)</t>
  </si>
  <si>
    <t>36.00.11.000
36.00.11.000
36.00.11.000
37.00.11.110
37.00.11.110
37.00.11.110
37.00.11.110
37.00.11.110
37.00.11.110</t>
  </si>
  <si>
    <t>36.00
36.00
36.00
37.00
37.00
37.00
37.00
37.00
37.00</t>
  </si>
  <si>
    <t>113
113
113
113
113
113
113
113
113</t>
  </si>
  <si>
    <t>Кубический метр
Кубический метр
Кубический метр
Кубический метр
Кубический метр
Кубический метр
Кубический метр
Кубический метр
Кубический метр</t>
  </si>
  <si>
    <t>1649
3185
1548
615
476
251
307.5
238
125.5</t>
  </si>
  <si>
    <t>Возмещение затрат за потребленную электрическую энергию котельной, расположенной по адресу: 297010, Республика Крым, Красногвардейский район, с. Клепинино, ул. Октябрьский Массив, 7</t>
  </si>
  <si>
    <t>16911</t>
  </si>
  <si>
    <t>24053</t>
  </si>
  <si>
    <t>15000</t>
  </si>
  <si>
    <t>Возмещение затрат на электроснабжение котельной, расположенной по адресу: 297030, Республика Крым, Красногвардейский район, с. Янтарное, ул. Кубракова, 1а</t>
  </si>
  <si>
    <t>Возмещение затрат за потребленную электрическую энергию котельной, расположенной по адресу: 297007, Республика Крым, Красногвардейский район, с. Александровка, ул. Школьная, 58</t>
  </si>
  <si>
    <t>Возмещение затрат за потребленную электрическую энергию котельной, расположенной по адресу: 297041, Республика Крым, Красногвардейский район, с. Некрасово, ул. Комсомольская, 15а</t>
  </si>
  <si>
    <t>29834</t>
  </si>
  <si>
    <t>Возмещение затрат на электроснабжение котельной, расположенной по адресу: 297050, Республика Крым, Красногвардейский район, с. Краснознаменка, ул. Школьная, 23</t>
  </si>
  <si>
    <t>16180</t>
  </si>
  <si>
    <t>Возмещение затрат на электроснабжение котельной, расположенной по адресу: 296185, Республика Крым, Джанкойский район, с. Яркое Поле, ул. Мичурина, 29а</t>
  </si>
  <si>
    <t>14608</t>
  </si>
  <si>
    <t>Возмещение затрат на электроснабжение котельной, расположенной по адресу: 296126, Республика Крым, Джанкойский район, с. Завет-Ленинский, ул. Шевченко, 42</t>
  </si>
  <si>
    <t>25244</t>
  </si>
  <si>
    <t>Возмещение затрат на коммунальные услуги (электрическую энергию и водоснабжение) котельной, расположенной по адресу: 296423, Республика Крым, Черноморский район, с. Кировское, ул. Ленина, 8</t>
  </si>
  <si>
    <t>14598
39
18</t>
  </si>
  <si>
    <t>Киловатт-час
Кубический метр
Кубический метр</t>
  </si>
  <si>
    <t>245
113
113</t>
  </si>
  <si>
    <t>35.12.10.110
36.00.12.000
36.00.12.000</t>
  </si>
  <si>
    <t>35.12
36.00
36.00</t>
  </si>
  <si>
    <t>29.10</t>
  </si>
  <si>
    <t>29.10.42.111</t>
  </si>
  <si>
    <t>Поставка автотранспортных средств для ГУП РК "Крымтеплокоммунэнерго"</t>
  </si>
  <si>
    <t>42.11.20.230 42.11.20.230 42.11.20.230 42.11.20.230 42.11.20.230 42.11.20.230 42.11.20.230 42.11.20.230 42.11.20.230 42.11.20.230 42.11.20.230 42.11.20.230 42.11.20.230 42.11.20.230 42.11.20.230 42.11.20.230 42.11.20.230 42.11.20.230 42.11.20.230 42.11.20.230 42.11.20.230 42.11.20.230 42.11.20.230 42.11.20.230 42.11.20.230 42.11.20.230</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</si>
  <si>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 в 2024 году</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</si>
  <si>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</si>
  <si>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 xml:space="preserve">42.11            42.11           42.11              42.11            42.11             42.11                   42.11                  42.11                   42.11                      42.11                      42.11                     42.11                   42.11                  42.11            42.11           42.11              42.11            42.11             42.11                   42.11                  42.11                   42.11                      42.11                      42.11                     42.11                   42.11 </t>
  </si>
  <si>
    <t xml:space="preserve">36.00            37.00             37.00         </t>
  </si>
  <si>
    <t>36.00.11.000               37.00.11.110                  37.00.11.110</t>
  </si>
  <si>
    <t>Холодное водоснабжение и водоотведение на источники теплоснабжения филиала ГУП РК "Крымтеплокоммунэнерго" г. Евпатория для выработки тепловой энергии потребителям</t>
  </si>
  <si>
    <t>145 605
31 500
-</t>
  </si>
  <si>
    <t>10 380 648.44
В том числе объем исполнения долгосрочного договора:
2024 - 9 041 647,94
2025 - 1 339 000.50</t>
  </si>
  <si>
    <t>23.20</t>
  </si>
  <si>
    <t>23.20.12.110</t>
  </si>
  <si>
    <t>Поставка  кирпича огнеупорного шамотного для нужд ГУП РК "Крымтеплокоммунэнерго"</t>
  </si>
  <si>
    <t>33400</t>
  </si>
  <si>
    <t>23.32</t>
  </si>
  <si>
    <t>23.32.11.110</t>
  </si>
  <si>
    <t>Поставка кирпича строительного для нужд ГУП РК "Крымтеплокоммунэнерго"</t>
  </si>
  <si>
    <t>38300</t>
  </si>
  <si>
    <t xml:space="preserve">85.42.19.900       85.42.19.900      85.42.19.900      85.42.19.900        85.42.19.900       85.42.19.900      85.42.19.900          85.42.19.900          85.42.19.900          85.42.19.900           85.42.19.900  </t>
  </si>
  <si>
    <t>40
2
8
34
35
34
42
9
2
2
3</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</si>
  <si>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</si>
  <si>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142</t>
  </si>
  <si>
    <t>Поставка расходных материалов для оргтехники</t>
  </si>
  <si>
    <t>50
30
50
40
50
40
25
18
5
5
16
5
2
4
10
8
2
6
3
10
10
10
10
4
4
4
4
2
2
2
2
2
3
5
5
5</t>
  </si>
  <si>
    <t xml:space="preserve">85.42        
85.42   
85.42  
   85.42  
    85.42
    85.42 
    85.42
     85.42
     85.42 
     85.42
     85.42     </t>
  </si>
  <si>
    <t>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t>
  </si>
  <si>
    <t>143</t>
  </si>
  <si>
    <t xml:space="preserve">28.23
28.23
28.23
28.23
28.23
28.23
28.23
28.23
28.23
28/23
28.23
28.23
28.23
28.23
28.23
28.23
28.23
28.23
28.23
28.23
28.23
28.23
28.23
28.23
28.23
28.23
28.23
28.23
28.23
28.23
28.23
28.23
28.23
28.23
28.23
28.23
</t>
  </si>
  <si>
    <t>58.19
58.19
58.19
58.19
58.19
58.19
58.19
58.19
58.19
58.19</t>
  </si>
  <si>
    <t>Поставка марок почтовых</t>
  </si>
  <si>
    <t>6000
10000
6500
5500
5800
6500
6500
9000
9500
706</t>
  </si>
  <si>
    <t>500 000</t>
  </si>
  <si>
    <t>58.19.14.110
58.19.14.110
58.19.14.110
58.19.14.110
58.19.14.110
58.19.14.110
58.19.14.110
58.19.14.110
58.19.14.110
58.19.14.110</t>
  </si>
  <si>
    <t>372 933,44</t>
  </si>
  <si>
    <t>144</t>
  </si>
  <si>
    <t>145</t>
  </si>
  <si>
    <t>23.61
23.61
23.61
23.61
23.61
23.61</t>
  </si>
  <si>
    <t>23.61.12.142
23.61.12.142
23.61.12.142
23.61.12.142
23.61.12.142
23.61.12.143</t>
  </si>
  <si>
    <t>Поставка железобетонных изделий для подключения к системе теплоснабжения поликлиники в г. Симферополь, по ул. Балаклавская</t>
  </si>
  <si>
    <t>1
2
1
1
1
47</t>
  </si>
  <si>
    <t>886 672.57</t>
  </si>
  <si>
    <t>03.2024</t>
  </si>
  <si>
    <t>27.32
27.32
27.32
27.32
27.32
27.32
27.32
27.32
27.32
27.32
27.32
27.32
27.32
27.32</t>
  </si>
  <si>
    <t>27.32.13.199
27.32.13.199
27.32.13.199
27.32.13.199
27.32.13.199
27.32.13.199
27.32.13.199
27.32.13.199
27.32.13.199
27.32.13.199
27.32.13.199
27.32.13.199
27.32.13.199
27.32.13.199</t>
  </si>
  <si>
    <t>Поставка проводов, эмалированных круглых медных с температурным индексом 155</t>
  </si>
  <si>
    <t>166</t>
  </si>
  <si>
    <t>Килограмм</t>
  </si>
  <si>
    <t>5
5
20
20
40
25
70
20
20
100
120
60
50
40</t>
  </si>
  <si>
    <t>830 693.70</t>
  </si>
  <si>
    <t>146</t>
  </si>
  <si>
    <t>210000</t>
  </si>
  <si>
    <t>510300.00</t>
  </si>
  <si>
    <t>Закупка посредством «электронного магазина», участниками которой могут являться только субъекты малого и среднего предпринимательства</t>
  </si>
  <si>
    <t>147</t>
  </si>
  <si>
    <t>45.20
45.20
45.20
45.20
45.20
45.20
45.20
45.20
45.20
45.20
45.20</t>
  </si>
  <si>
    <t>45.20.11.111
45.20.11.111
45.20.11.111
45.20.11.111
45.20.11.111
45.20.11.111
45.20.11.111
45.20.11.111
45.20.11.111
45.20.11.111
45.20.11.111</t>
  </si>
  <si>
    <t>Оказание услуг по проведению регламентных работ по техническому обслуживанию автомобилей LADA Largus в гарантийный период.</t>
  </si>
  <si>
    <t>1
1
1
1
1
1
1
1
1
1
1</t>
  </si>
  <si>
    <t>302 100.01</t>
  </si>
  <si>
    <t>22.23                                              22.23</t>
  </si>
  <si>
    <t>22.23.19.000 22.23.19.000</t>
  </si>
  <si>
    <t>Поставка полимерных люков</t>
  </si>
  <si>
    <t xml:space="preserve">Невозможно определить количество
Невозможно определить количество
</t>
  </si>
  <si>
    <t>12.2024</t>
  </si>
  <si>
    <t>28.14                                       28.14                                   28.14                                            28.14                                          28.14                                                     28.14                                                28.14                                                        28.14                                                   28.14                                              28.14</t>
  </si>
  <si>
    <t>28.14.20.220 28.14.20.220 28.14.20.220 28.14.20.220 28.14.20.220 28.14.20.220 28.14.20.220 28.14.20.220 28.14.20.220 28.14.20.220</t>
  </si>
  <si>
    <t>Поставка фланцев стальных плоских</t>
  </si>
  <si>
    <t xml:space="preserve">796                   796                     796                     796                     796                            796                             796                            796                                    796                                         796                    </t>
  </si>
  <si>
    <t>Штука                                  Штука                                    Штука                                       Штука                                              Штука                                          Штука                                           Штука                                          Штука                                           Штука                                              Штука</t>
  </si>
  <si>
    <t>2                                                                                26                                                                                         76                                                                                                 74                                                                               76                                                                              12                                                                                 60                                                                                                   88                                                                                             20                                                                                                     14</t>
  </si>
  <si>
    <t>25.93</t>
  </si>
  <si>
    <t>25.93.11.110</t>
  </si>
  <si>
    <t>Поставка проволоки вязальной</t>
  </si>
  <si>
    <t>8 150</t>
  </si>
  <si>
    <t>08.12                                                 08.12</t>
  </si>
  <si>
    <t>08.12.12.140                                                 08.12.12.140</t>
  </si>
  <si>
    <t>Поставка щебня</t>
  </si>
  <si>
    <t>28.14                                        28.14                                             28.14                                                 28.14                                                       28.14                                                    28.14</t>
  </si>
  <si>
    <t xml:space="preserve">28.14.13.120                                                  28.14.13.120                                                 28.14.13.120                                                28.14.13.120                                            28.14.13.120                                                  28.14.13.120                                     </t>
  </si>
  <si>
    <t>Поставка задвижек чугунных</t>
  </si>
  <si>
    <t xml:space="preserve"> -</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</si>
  <si>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</si>
  <si>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Поставка сварочных электродов</t>
  </si>
  <si>
    <t>166                                             166                                               166                                                166                                                 166                                                  166                                           166                                            166                                              166</t>
  </si>
  <si>
    <t>Килограмм                                                     Килограмм                                                  Килограмм                                               Килограмм                                                       Килограмм                                               Килограмм                                                 Килограмм                                                       Килограмм                                               Килограмм</t>
  </si>
  <si>
    <t>2500                                                                   2500                                                                   300                                                                                      150                                                                              300                                                                               200                                                                 200                                                                  925                                                                                          925</t>
  </si>
  <si>
    <t>Возмещение затрат за потребленную электроэнергию котельной, по адресу: Республика Крым, Симферопольский район, с. Строгоновка, ул. Набережная, 1</t>
  </si>
  <si>
    <t>89 525</t>
  </si>
  <si>
    <t>711 723.75                                         В том числе объем исполнения долгосрочного договора:                                                              2024 - 590 112.60                                     2025 - 121 611.15</t>
  </si>
  <si>
    <t>25.93                                            25.93                                             25.93                                                        25.93                                                              25.93                                        25.93                                          25.93                                       25.93                                             25.93</t>
  </si>
  <si>
    <t>25.93.15.120                                                                  25.93.15.120                                                                    25.93.15.120                                                                           25.93.15.120                                                            25.93.15.120                                                                  25.93.15.120                                                                    25.93.15.120                                                                           25.93.15.120                                                                25.93.15.120</t>
  </si>
  <si>
    <t>Поставка задвижек стальных</t>
  </si>
  <si>
    <t>3100000.00</t>
  </si>
  <si>
    <t>28.14
28.14
28.14
28.14
28.14
28.14
28.14
28.14
28.14
28.14
28.14
28.14</t>
  </si>
  <si>
    <t>28.14.13.120
28.14.13.120
28.14.13.120
28.14.13.120
28.14.13.120
28.14.13.120
28.14.13.120
28.14.13.120
28.14.13.120
28.14.13.120
28.14.13.120
28.14.13.120</t>
  </si>
  <si>
    <t>Штука
Штука
Штука
Штука
Штука
Штука
Штука
Штука
Штука
Штука
Штука
Штука</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</si>
  <si>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</si>
  <si>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24.33
25.94</t>
  </si>
  <si>
    <t>Поставка профнастила и саморезов</t>
  </si>
  <si>
    <t>055
796</t>
  </si>
  <si>
    <t>Квадратный метр
Штука</t>
  </si>
  <si>
    <t xml:space="preserve">261.96
500
</t>
  </si>
  <si>
    <t xml:space="preserve">244022.45 </t>
  </si>
  <si>
    <t>22.21
24.20
22.21</t>
  </si>
  <si>
    <t>24.33.20.000
25.94.11.120</t>
  </si>
  <si>
    <t>22.21.29.110
24.20.40.000
22.21.29.130</t>
  </si>
  <si>
    <t xml:space="preserve">Поставка труб ППУ и фасонных изделий стальных с тепловой изоляцией к ним </t>
  </si>
  <si>
    <t>Метр
Штука
Штука</t>
  </si>
  <si>
    <t>70
4
6</t>
  </si>
  <si>
    <t>632424.22</t>
  </si>
  <si>
    <t>006
796
796</t>
  </si>
  <si>
    <t>08.12
08.12</t>
  </si>
  <si>
    <t>08.12.11.130
08.12.11.130</t>
  </si>
  <si>
    <t>Поставка песка строительного</t>
  </si>
  <si>
    <t>1000000.00</t>
  </si>
  <si>
    <t>25.11
25.11</t>
  </si>
  <si>
    <t>25.11.23.119
25.11.23.119</t>
  </si>
  <si>
    <t>Поставка чугунных люков</t>
  </si>
  <si>
    <t>1500000.00</t>
  </si>
  <si>
    <t>23.51</t>
  </si>
  <si>
    <t>23.51.12.111</t>
  </si>
  <si>
    <t>Поставка портландцемента</t>
  </si>
  <si>
    <t>35000</t>
  </si>
  <si>
    <t>487550.00</t>
  </si>
  <si>
    <t>24.20
24.20
24.20
24.20
24.20
24.20
24.20
24.20
24.20
24.20
24.20</t>
  </si>
  <si>
    <t>24.20.40.000
24.20.40.000
24.20.40.000
24.20.40.000
24.20.40.000
24.20.40.000
24.20.40.000
24.20.40.000
24.20.40.000
24.20.40.000
24.20.40.000</t>
  </si>
  <si>
    <t>Поставка отводов стальных крутоизогнутых</t>
  </si>
  <si>
    <t>Поставка хозяйственного товара</t>
  </si>
  <si>
    <t>32.91.19.120
32.91.19.120
32.91.19.120
32.91.19.120
32.91.19.120
32.91.19.120
32.91.19.120
32.91.19.120
32.91.19.120
32.91.19.120
32.91.19.120
32.91.19.120
25.99.29.190</t>
  </si>
  <si>
    <t>32.91
32.91
32.91
32.91
32.91
32.91
32.91
32.91
32.91
32.91
32.91
32.91
25.99</t>
  </si>
  <si>
    <t>240
240
240
240
240
160
160
240
240
240
100
100
40</t>
  </si>
  <si>
    <t>586607.60</t>
  </si>
  <si>
    <t>25.73
25.73
25.73
25.73
25.73
25.73
25.73
25.73
25.73
25.73
25.73
25.73
25.73</t>
  </si>
  <si>
    <t>Поставка хозяйственного инвентаря</t>
  </si>
  <si>
    <t>546817.00</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</si>
  <si>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</si>
  <si>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Невозможно определить количество
Невозможно определить количество</t>
  </si>
  <si>
    <t>25.73.30.299
25.73.30.299
25.73.60.190
25.73.60.190
25.73.60.190
25.73.60.190
25.73.60.190
25.73.60.190
25.73.60.190
25.73.30.299
25.73.30.299
25.73.60.190
25.73.60.190</t>
  </si>
  <si>
    <t>80
80
110
110
110
110
80
70
120
140
130
140
140</t>
  </si>
  <si>
    <t>20.30
20.30
20.30
20.30
20.30
20.30
20.30
20.30
20.30
20.30
20.30
20.30
20.30
20.30
20.30
20.30
20.30</t>
  </si>
  <si>
    <t>20.30.12.140
20.30.12.130
20.30.12.130
20.30.12.130
20.30.12.130
20.30.12.130
20.30.12.130
20.30.12.130
20.30.12.130
20.30.12.130
20.30.12.130
20.30.11.120
20.30.11.130
20.30.22.220
20.30.11.220
20.30.11.120
20.30.22.110</t>
  </si>
  <si>
    <t>Поставка лакокрасочной продукции</t>
  </si>
  <si>
    <t xml:space="preserve">Килограмм
Килограмм
Килограмм
Килограмм
Килограмм
Килограмм
Килограмм
Килограмм
Килограмм
Килограмм
Килограмм
Килограмм
Килограмм
Литр
Литр              
Килограмм
Килограмм                                  </t>
  </si>
  <si>
    <t>2000000.00</t>
  </si>
  <si>
    <t>25.30
25.30
25.30
25.30
25.30
25.30
25.30</t>
  </si>
  <si>
    <t>25.30.12.113
25.30.12.113
25.30.12.113
25.30.12.113
25.30.12.113
25.30.12.113
25.30.12.113</t>
  </si>
  <si>
    <t>Поставка котельного оборудования для филиала в г. Ялта</t>
  </si>
  <si>
    <t>166
166
166
166
166
166
166
166
166
166
166
166
166
166
112
112
166</t>
  </si>
  <si>
    <t>Штука
Штука
Штука
Штука
Штука
Штука
Штука</t>
  </si>
  <si>
    <t>1
1
1
1
1
1
1</t>
  </si>
  <si>
    <t>2049613.29</t>
  </si>
  <si>
    <t>796
796
796
796
796
796
796</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</si>
  <si>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</si>
  <si>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29.32.30.390</t>
  </si>
  <si>
    <t>Поставка запасных частей для проведения ремонта транспортных средств</t>
  </si>
  <si>
    <t xml:space="preserve">22.11                                                                    22.11                                                                       22.11                                                                 22.11                                                                    22.11                                                                    22.11                                                                       22.11                                                                 22.11                                                                             22.11                                                                    22.11                                                                       22.11                                                                 22.11                                                                                                22.11                                                                    22.11                                                                       22.11                                                                 22.11                                                          22.11                                                                    22.11                                                       22.11                                                                    22.11                                                        22.11                                                                    22.11                                             22.11                                                           </t>
  </si>
  <si>
    <t>22.11.14.190                   22.11.14.190                    22.11.14.190                           22.11.14.190                  22.11.14.190                             22.11.14.190                   22.11.14.190                    22.11.14.190                           22.11.14.190                  22.11.14.190                          22.11.14.190                   22.11.14.190                    22.11.14.190                           22.11.14.190                  22.11.14.190                         22.11.14.190                   22.11.14.190                    22.11.14.190                           22.11.14.190                  22.11.14.190                    22.11.14.190                   22.11.14.190                                   22.11.14.190</t>
  </si>
  <si>
    <t>Поставка шин автомобильных для транспортных средств</t>
  </si>
  <si>
    <t xml:space="preserve">Штука
Штука
Штука
Штука
Штука
Штука
Штука
Штука
Штука
Штука
Штука
Штука
Штука
Штука
Штука
Штука
Штука
Штука
Штука
Штука
Штука
Штука
Штука
</t>
  </si>
  <si>
    <t>12
16
8
4
8
16
4
8
4
60
2
6
2
14
4
2
2
2
6
24
4
6
4</t>
  </si>
  <si>
    <t xml:space="preserve">
27.20
27.20
27.20
27.20
27.20
27.20
27.20
27.20
27.20
27.20
27.20
27.20
27.20
27.20
27.20
27.20
27.20
27.20
27.20
</t>
  </si>
  <si>
    <t>27.20.21.000
27.20.21.000
27.20.21.000
27.20.21.000
27.20.21.000
27.20.21.000
27.20.21.000
27.20.21.000
27.20.21.000
27.20.21.000
27.20.21.000
27.20.21.000
27.20.21.000
27.20.21.000
27.20.21.000
27.20.21.000
27.20.21.000
27.20.21.000
27.20.21.000</t>
  </si>
  <si>
    <t>Поставка аккумуляторных батарей для транспортных средств и оборудования</t>
  </si>
  <si>
    <t xml:space="preserve">
Штука
Штука
Штука
Штука
Штука
Штука
Штука
Штука
Штука
Штука
Штука
Штука
Штука
Штука
Штука
Штука
Штука
Штука
Штука
</t>
  </si>
  <si>
    <t>1
1
6
8
7
7
2
6
2
13
10
1
1
16
43
2
6
2
9</t>
  </si>
  <si>
    <t>Оказание услуг по формированию и печати платежных документов на оплату услуг по теплоснабжению и горячему водоснабжению, оказанные ГУП РК "Крымтеплокоммунэнерго"</t>
  </si>
  <si>
    <t>86.21
86.21</t>
  </si>
  <si>
    <t>86.21.10.190
86.21.10.190</t>
  </si>
  <si>
    <t>Оказание услуг по проведению предварительного медицинского осмотра, психиатрического освидетельствования работников</t>
  </si>
  <si>
    <t>Невозможно определить объем
Невозможно определить объем</t>
  </si>
  <si>
    <t>2 400 000.00
В том числе объем исполнения долгосрочного договора: 
2024 - 2 250 000.00
2025 - 150 000.00</t>
  </si>
  <si>
    <t>УТВЕРЖДАЮ
Начальник отдела конкурсных процедур и закупок 
___________________Ю.А. Щирова
"22" марта 2024 года</t>
  </si>
  <si>
    <t>1 000 000.00</t>
  </si>
  <si>
    <t>1 500 000.00</t>
  </si>
  <si>
    <t>22.23.19                                             22.23.19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</si>
</sst>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49">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Alignment="1">
      <alignment vertical="center"/>
    </xf>
    <xf numFmtId="49" fontId="2" fillId="0" borderId="7" xfId="0" applyNumberFormat="1" applyFont="1" applyBorder="1" applyAlignment="1">
      <alignment horizontal="center" vertical="center"/>
    </xf>
    <xf numFmtId="49" fontId="2" fillId="0" borderId="7" xfId="0" applyNumberFormat="1" applyFont="1" applyBorder="1"/>
    <xf numFmtId="49" fontId="2" fillId="0" borderId="26" xfId="0" applyNumberFormat="1" applyFont="1" applyBorder="1"/>
    <xf numFmtId="49" fontId="2" fillId="0" borderId="2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7" xfId="0" applyNumberFormat="1" applyFont="1" applyBorder="1" applyAlignment="1">
      <alignment horizontal="center" vertical="center" wrapText="1" shrinkToFit="1"/>
    </xf>
    <xf numFmtId="49" fontId="2" fillId="0" borderId="7" xfId="0" applyNumberFormat="1" applyFont="1" applyBorder="1" applyAlignment="1">
      <alignment horizontal="center" wrapText="1"/>
    </xf>
    <xf numFmtId="49" fontId="2" fillId="0" borderId="7" xfId="0" applyNumberFormat="1" applyFont="1" applyBorder="1" applyAlignment="1">
      <alignment horizontal="center" vertical="justify"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shrinkToFi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49" fontId="2" fillId="0" borderId="7" xfId="0" applyNumberFormat="1" applyFont="1" applyBorder="1" applyAlignment="1">
      <alignment vertical="center"/>
    </xf>
    <xf numFmtId="49" fontId="0" fillId="0" borderId="2" xfId="0" applyNumberFormat="1" applyBorder="1"/>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8" fillId="0" borderId="2" xfId="0" applyFont="1" applyBorder="1" applyAlignment="1">
      <alignment horizontal="left" vertical="center"/>
    </xf>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9"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xf>
    <xf numFmtId="0" fontId="5" fillId="0" borderId="2" xfId="0" applyFont="1" applyBorder="1" applyAlignment="1"/>
    <xf numFmtId="49" fontId="10" fillId="0" borderId="5" xfId="0" applyNumberFormat="1" applyFont="1" applyFill="1" applyBorder="1" applyAlignment="1">
      <alignment horizont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0"/>
  <sheetViews>
    <sheetView tabSelected="1" view="pageBreakPreview" topLeftCell="A195" zoomScaleNormal="100" zoomScaleSheetLayoutView="100" workbookViewId="0">
      <selection activeCell="J204" sqref="J204"/>
    </sheetView>
  </sheetViews>
  <sheetFormatPr defaultColWidth="17.28515625" defaultRowHeight="11.25" x14ac:dyDescent="0.2"/>
  <cols>
    <col min="1" max="1" width="5.85546875" style="3" customWidth="1"/>
    <col min="2" max="2" width="12" style="3" customWidth="1"/>
    <col min="3" max="3" width="16.2851562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39" t="s">
        <v>834</v>
      </c>
      <c r="W1" s="239"/>
      <c r="X1" s="239"/>
      <c r="Y1" s="239"/>
      <c r="Z1" s="239"/>
    </row>
    <row r="2" spans="1:26" s="1" customFormat="1" ht="80.25" customHeight="1" x14ac:dyDescent="0.25">
      <c r="F2" s="6"/>
      <c r="G2" s="2"/>
      <c r="H2" s="3"/>
      <c r="I2" s="3"/>
      <c r="V2" s="239"/>
      <c r="W2" s="239"/>
      <c r="X2" s="239"/>
      <c r="Y2" s="239"/>
      <c r="Z2" s="239"/>
    </row>
    <row r="3" spans="1:26" s="4" customFormat="1" ht="15.75" x14ac:dyDescent="0.25">
      <c r="A3" s="240" t="s">
        <v>543</v>
      </c>
      <c r="B3" s="240"/>
      <c r="C3" s="240"/>
      <c r="D3" s="240"/>
      <c r="E3" s="240"/>
      <c r="F3" s="240"/>
      <c r="G3" s="240"/>
      <c r="H3" s="240"/>
      <c r="I3" s="240"/>
      <c r="J3" s="240"/>
      <c r="K3" s="240"/>
      <c r="L3" s="240"/>
      <c r="M3" s="240"/>
      <c r="N3" s="240"/>
      <c r="O3" s="240"/>
      <c r="P3" s="240"/>
      <c r="Q3" s="240"/>
      <c r="R3" s="240"/>
      <c r="S3" s="241"/>
      <c r="T3" s="241"/>
      <c r="U3" s="241"/>
      <c r="V3" s="241"/>
      <c r="W3" s="241"/>
      <c r="X3" s="241"/>
      <c r="Y3" s="241"/>
      <c r="Z3" s="241"/>
    </row>
    <row r="4" spans="1:26" s="4" customFormat="1" ht="15.75" x14ac:dyDescent="0.25">
      <c r="A4" s="242"/>
      <c r="B4" s="242"/>
      <c r="C4" s="242"/>
      <c r="D4" s="242"/>
      <c r="E4" s="242"/>
      <c r="F4" s="242"/>
      <c r="G4" s="242"/>
      <c r="H4" s="242"/>
      <c r="I4" s="242"/>
      <c r="J4" s="242"/>
      <c r="K4" s="242"/>
      <c r="L4" s="242"/>
      <c r="M4" s="242"/>
      <c r="N4" s="242"/>
      <c r="O4" s="242"/>
      <c r="P4" s="242"/>
      <c r="Q4" s="242"/>
      <c r="R4" s="242"/>
      <c r="S4" s="243"/>
      <c r="T4" s="243"/>
      <c r="U4" s="243"/>
      <c r="V4" s="243"/>
      <c r="W4" s="243"/>
      <c r="X4" s="243"/>
      <c r="Y4" s="243"/>
      <c r="Z4" s="243"/>
    </row>
    <row r="5" spans="1:26" s="4" customFormat="1" ht="15.75" x14ac:dyDescent="0.25">
      <c r="A5" s="213" t="s">
        <v>32</v>
      </c>
      <c r="B5" s="213"/>
      <c r="C5" s="213"/>
      <c r="D5" s="213"/>
      <c r="E5" s="213"/>
      <c r="F5" s="213" t="s">
        <v>33</v>
      </c>
      <c r="G5" s="213"/>
      <c r="H5" s="213"/>
      <c r="I5" s="213"/>
      <c r="J5" s="213"/>
      <c r="K5" s="213"/>
      <c r="L5" s="213"/>
      <c r="M5" s="213"/>
      <c r="N5" s="213"/>
      <c r="O5" s="213"/>
      <c r="P5" s="213"/>
      <c r="Q5" s="213"/>
      <c r="R5" s="213"/>
      <c r="S5" s="235"/>
      <c r="T5" s="235"/>
      <c r="U5" s="235"/>
      <c r="V5" s="235"/>
      <c r="W5" s="235"/>
      <c r="X5" s="235"/>
      <c r="Y5" s="235"/>
      <c r="Z5" s="235"/>
    </row>
    <row r="6" spans="1:26" s="4" customFormat="1" ht="15.75" x14ac:dyDescent="0.25">
      <c r="A6" s="213" t="s">
        <v>34</v>
      </c>
      <c r="B6" s="213"/>
      <c r="C6" s="213"/>
      <c r="D6" s="213"/>
      <c r="E6" s="213"/>
      <c r="F6" s="213" t="s">
        <v>35</v>
      </c>
      <c r="G6" s="213"/>
      <c r="H6" s="213"/>
      <c r="I6" s="213"/>
      <c r="J6" s="213"/>
      <c r="K6" s="213"/>
      <c r="L6" s="213"/>
      <c r="M6" s="213"/>
      <c r="N6" s="213"/>
      <c r="O6" s="213"/>
      <c r="P6" s="213"/>
      <c r="Q6" s="213"/>
      <c r="R6" s="213"/>
      <c r="S6" s="235"/>
      <c r="T6" s="235"/>
      <c r="U6" s="235"/>
      <c r="V6" s="235"/>
      <c r="W6" s="235"/>
      <c r="X6" s="235"/>
      <c r="Y6" s="235"/>
      <c r="Z6" s="235"/>
    </row>
    <row r="7" spans="1:26" s="4" customFormat="1" ht="15.75" x14ac:dyDescent="0.25">
      <c r="A7" s="213" t="s">
        <v>36</v>
      </c>
      <c r="B7" s="213"/>
      <c r="C7" s="213"/>
      <c r="D7" s="213"/>
      <c r="E7" s="213"/>
      <c r="F7" s="246" t="s">
        <v>59</v>
      </c>
      <c r="G7" s="246"/>
      <c r="H7" s="246"/>
      <c r="I7" s="246"/>
      <c r="J7" s="246"/>
      <c r="K7" s="246"/>
      <c r="L7" s="246"/>
      <c r="M7" s="246"/>
      <c r="N7" s="246"/>
      <c r="O7" s="246"/>
      <c r="P7" s="246"/>
      <c r="Q7" s="246"/>
      <c r="R7" s="246"/>
      <c r="S7" s="235"/>
      <c r="T7" s="235"/>
      <c r="U7" s="235"/>
      <c r="V7" s="235"/>
      <c r="W7" s="235"/>
      <c r="X7" s="235"/>
      <c r="Y7" s="235"/>
      <c r="Z7" s="235"/>
    </row>
    <row r="8" spans="1:26" s="4" customFormat="1" ht="15.75" x14ac:dyDescent="0.25">
      <c r="A8" s="213" t="s">
        <v>37</v>
      </c>
      <c r="B8" s="213"/>
      <c r="C8" s="213"/>
      <c r="D8" s="213"/>
      <c r="E8" s="213"/>
      <c r="F8" s="247" t="s">
        <v>64</v>
      </c>
      <c r="G8" s="248"/>
      <c r="H8" s="248"/>
      <c r="I8" s="248"/>
      <c r="J8" s="248"/>
      <c r="K8" s="248"/>
      <c r="L8" s="248"/>
      <c r="M8" s="248"/>
      <c r="N8" s="248"/>
      <c r="O8" s="248"/>
      <c r="P8" s="248"/>
      <c r="Q8" s="248"/>
      <c r="R8" s="248"/>
      <c r="S8" s="235"/>
      <c r="T8" s="235"/>
      <c r="U8" s="235"/>
      <c r="V8" s="235"/>
      <c r="W8" s="235"/>
      <c r="X8" s="235"/>
      <c r="Y8" s="235"/>
      <c r="Z8" s="235"/>
    </row>
    <row r="9" spans="1:26" s="4" customFormat="1" ht="15.75" x14ac:dyDescent="0.25">
      <c r="A9" s="213" t="s">
        <v>38</v>
      </c>
      <c r="B9" s="213"/>
      <c r="C9" s="213"/>
      <c r="D9" s="213"/>
      <c r="E9" s="213"/>
      <c r="F9" s="213">
        <v>9102028499</v>
      </c>
      <c r="G9" s="213"/>
      <c r="H9" s="213"/>
      <c r="I9" s="213"/>
      <c r="J9" s="213"/>
      <c r="K9" s="213"/>
      <c r="L9" s="213"/>
      <c r="M9" s="213"/>
      <c r="N9" s="213"/>
      <c r="O9" s="213"/>
      <c r="P9" s="213"/>
      <c r="Q9" s="213"/>
      <c r="R9" s="213"/>
      <c r="S9" s="235"/>
      <c r="T9" s="235"/>
      <c r="U9" s="235"/>
      <c r="V9" s="235"/>
      <c r="W9" s="235"/>
      <c r="X9" s="235"/>
      <c r="Y9" s="235"/>
      <c r="Z9" s="235"/>
    </row>
    <row r="10" spans="1:26" s="4" customFormat="1" ht="15.75" x14ac:dyDescent="0.25">
      <c r="A10" s="213" t="s">
        <v>39</v>
      </c>
      <c r="B10" s="213"/>
      <c r="C10" s="213"/>
      <c r="D10" s="213"/>
      <c r="E10" s="213"/>
      <c r="F10" s="213">
        <v>910201001</v>
      </c>
      <c r="G10" s="213"/>
      <c r="H10" s="213"/>
      <c r="I10" s="213"/>
      <c r="J10" s="213"/>
      <c r="K10" s="213"/>
      <c r="L10" s="213"/>
      <c r="M10" s="213"/>
      <c r="N10" s="213"/>
      <c r="O10" s="213"/>
      <c r="P10" s="213"/>
      <c r="Q10" s="213"/>
      <c r="R10" s="213"/>
      <c r="S10" s="235"/>
      <c r="T10" s="235"/>
      <c r="U10" s="235"/>
      <c r="V10" s="235"/>
      <c r="W10" s="235"/>
      <c r="X10" s="235"/>
      <c r="Y10" s="235"/>
      <c r="Z10" s="235"/>
    </row>
    <row r="11" spans="1:26" s="4" customFormat="1" ht="15.75" x14ac:dyDescent="0.25">
      <c r="A11" s="213" t="s">
        <v>40</v>
      </c>
      <c r="B11" s="213"/>
      <c r="C11" s="213"/>
      <c r="D11" s="213"/>
      <c r="E11" s="213"/>
      <c r="F11" s="213">
        <v>35000000000</v>
      </c>
      <c r="G11" s="213"/>
      <c r="H11" s="213"/>
      <c r="I11" s="213"/>
      <c r="J11" s="213"/>
      <c r="K11" s="213"/>
      <c r="L11" s="213"/>
      <c r="M11" s="213"/>
      <c r="N11" s="213"/>
      <c r="O11" s="213"/>
      <c r="P11" s="213"/>
      <c r="Q11" s="213"/>
      <c r="R11" s="213"/>
      <c r="S11" s="235"/>
      <c r="T11" s="235"/>
      <c r="U11" s="235"/>
      <c r="V11" s="235"/>
      <c r="W11" s="235"/>
      <c r="X11" s="235"/>
      <c r="Y11" s="235"/>
      <c r="Z11" s="235"/>
    </row>
    <row r="13" spans="1:26" ht="12.75" customHeight="1" x14ac:dyDescent="0.2">
      <c r="A13" s="220" t="s">
        <v>0</v>
      </c>
      <c r="B13" s="220" t="s">
        <v>1</v>
      </c>
      <c r="C13" s="220" t="s">
        <v>2</v>
      </c>
      <c r="D13" s="217" t="s">
        <v>102</v>
      </c>
      <c r="E13" s="234" t="s">
        <v>3</v>
      </c>
      <c r="F13" s="234"/>
      <c r="G13" s="234"/>
      <c r="H13" s="234"/>
      <c r="I13" s="234"/>
      <c r="J13" s="234"/>
      <c r="K13" s="234"/>
      <c r="L13" s="234"/>
      <c r="M13" s="234"/>
      <c r="N13" s="234"/>
      <c r="O13" s="234"/>
      <c r="P13" s="220" t="s">
        <v>4</v>
      </c>
      <c r="Q13" s="220" t="s">
        <v>5</v>
      </c>
      <c r="R13" s="220"/>
      <c r="S13" s="220"/>
      <c r="T13" s="220"/>
      <c r="U13" s="220"/>
      <c r="V13" s="220" t="s">
        <v>14</v>
      </c>
      <c r="W13" s="214" t="s">
        <v>15</v>
      </c>
      <c r="X13" s="214" t="s">
        <v>16</v>
      </c>
      <c r="Y13" s="214" t="s">
        <v>17</v>
      </c>
      <c r="Z13" s="214" t="s">
        <v>18</v>
      </c>
    </row>
    <row r="14" spans="1:26" ht="15" customHeight="1" x14ac:dyDescent="0.2">
      <c r="A14" s="220"/>
      <c r="B14" s="220"/>
      <c r="C14" s="220"/>
      <c r="D14" s="218"/>
      <c r="E14" s="220"/>
      <c r="F14" s="234"/>
      <c r="G14" s="234"/>
      <c r="H14" s="234"/>
      <c r="I14" s="234"/>
      <c r="J14" s="234"/>
      <c r="K14" s="234"/>
      <c r="L14" s="234"/>
      <c r="M14" s="234"/>
      <c r="N14" s="234"/>
      <c r="O14" s="234"/>
      <c r="P14" s="220"/>
      <c r="Q14" s="220"/>
      <c r="R14" s="220"/>
      <c r="S14" s="220"/>
      <c r="T14" s="220"/>
      <c r="U14" s="220"/>
      <c r="V14" s="220"/>
      <c r="W14" s="215"/>
      <c r="X14" s="215"/>
      <c r="Y14" s="215"/>
      <c r="Z14" s="215"/>
    </row>
    <row r="15" spans="1:26" ht="15" customHeight="1" x14ac:dyDescent="0.2">
      <c r="A15" s="220"/>
      <c r="B15" s="220"/>
      <c r="C15" s="220"/>
      <c r="D15" s="218"/>
      <c r="E15" s="234" t="s">
        <v>20</v>
      </c>
      <c r="F15" s="220" t="s">
        <v>21</v>
      </c>
      <c r="G15" s="220" t="s">
        <v>22</v>
      </c>
      <c r="H15" s="220"/>
      <c r="I15" s="220" t="s">
        <v>25</v>
      </c>
      <c r="J15" s="236" t="s">
        <v>28</v>
      </c>
      <c r="K15" s="236"/>
      <c r="L15" s="220" t="s">
        <v>112</v>
      </c>
      <c r="M15" s="214" t="s">
        <v>111</v>
      </c>
      <c r="N15" s="220" t="s">
        <v>6</v>
      </c>
      <c r="O15" s="220"/>
      <c r="P15" s="220"/>
      <c r="Q15" s="220"/>
      <c r="R15" s="220" t="s">
        <v>19</v>
      </c>
      <c r="S15" s="238" t="s">
        <v>57</v>
      </c>
      <c r="T15" s="238" t="s">
        <v>7</v>
      </c>
      <c r="U15" s="244" t="s">
        <v>8</v>
      </c>
      <c r="V15" s="220"/>
      <c r="W15" s="215"/>
      <c r="X15" s="215"/>
      <c r="Y15" s="215"/>
      <c r="Z15" s="215"/>
    </row>
    <row r="16" spans="1:26" ht="15" customHeight="1" x14ac:dyDescent="0.2">
      <c r="A16" s="220"/>
      <c r="B16" s="220"/>
      <c r="C16" s="220"/>
      <c r="D16" s="218"/>
      <c r="E16" s="220"/>
      <c r="F16" s="220"/>
      <c r="G16" s="220"/>
      <c r="H16" s="220"/>
      <c r="I16" s="220"/>
      <c r="J16" s="236"/>
      <c r="K16" s="236"/>
      <c r="L16" s="220"/>
      <c r="M16" s="215"/>
      <c r="N16" s="220"/>
      <c r="O16" s="220"/>
      <c r="P16" s="220"/>
      <c r="Q16" s="220"/>
      <c r="R16" s="220"/>
      <c r="S16" s="238"/>
      <c r="T16" s="238"/>
      <c r="U16" s="245"/>
      <c r="V16" s="220"/>
      <c r="W16" s="215"/>
      <c r="X16" s="215"/>
      <c r="Y16" s="215"/>
      <c r="Z16" s="215"/>
    </row>
    <row r="17" spans="1:26" ht="15" customHeight="1" x14ac:dyDescent="0.2">
      <c r="A17" s="220"/>
      <c r="B17" s="220"/>
      <c r="C17" s="220"/>
      <c r="D17" s="218"/>
      <c r="E17" s="220"/>
      <c r="F17" s="220"/>
      <c r="G17" s="220" t="s">
        <v>23</v>
      </c>
      <c r="H17" s="220" t="s">
        <v>24</v>
      </c>
      <c r="I17" s="220"/>
      <c r="J17" s="234" t="s">
        <v>27</v>
      </c>
      <c r="K17" s="234" t="s">
        <v>24</v>
      </c>
      <c r="L17" s="220"/>
      <c r="M17" s="215"/>
      <c r="N17" s="220" t="s">
        <v>78</v>
      </c>
      <c r="O17" s="220" t="s">
        <v>26</v>
      </c>
      <c r="P17" s="220"/>
      <c r="Q17" s="220"/>
      <c r="R17" s="220"/>
      <c r="S17" s="238"/>
      <c r="T17" s="238"/>
      <c r="U17" s="245"/>
      <c r="V17" s="220"/>
      <c r="W17" s="215"/>
      <c r="X17" s="215"/>
      <c r="Y17" s="215"/>
      <c r="Z17" s="215"/>
    </row>
    <row r="18" spans="1:26" ht="15" customHeight="1" x14ac:dyDescent="0.2">
      <c r="A18" s="220"/>
      <c r="B18" s="220"/>
      <c r="C18" s="220"/>
      <c r="D18" s="218"/>
      <c r="E18" s="220"/>
      <c r="F18" s="220"/>
      <c r="G18" s="220"/>
      <c r="H18" s="220"/>
      <c r="I18" s="220"/>
      <c r="J18" s="220"/>
      <c r="K18" s="220"/>
      <c r="L18" s="220"/>
      <c r="M18" s="215"/>
      <c r="N18" s="220"/>
      <c r="O18" s="220"/>
      <c r="P18" s="220"/>
      <c r="Q18" s="220"/>
      <c r="R18" s="220"/>
      <c r="S18" s="238"/>
      <c r="T18" s="238"/>
      <c r="U18" s="245"/>
      <c r="V18" s="220"/>
      <c r="W18" s="215"/>
      <c r="X18" s="215"/>
      <c r="Y18" s="215"/>
      <c r="Z18" s="215"/>
    </row>
    <row r="19" spans="1:26" ht="15" customHeight="1" x14ac:dyDescent="0.2">
      <c r="A19" s="220"/>
      <c r="B19" s="220"/>
      <c r="C19" s="220"/>
      <c r="D19" s="218"/>
      <c r="E19" s="220"/>
      <c r="F19" s="220"/>
      <c r="G19" s="220"/>
      <c r="H19" s="220"/>
      <c r="I19" s="220"/>
      <c r="J19" s="220"/>
      <c r="K19" s="220"/>
      <c r="L19" s="220"/>
      <c r="M19" s="215"/>
      <c r="N19" s="220"/>
      <c r="O19" s="220"/>
      <c r="P19" s="220"/>
      <c r="Q19" s="220"/>
      <c r="R19" s="220"/>
      <c r="S19" s="238"/>
      <c r="T19" s="238"/>
      <c r="U19" s="245"/>
      <c r="V19" s="220"/>
      <c r="W19" s="215"/>
      <c r="X19" s="215"/>
      <c r="Y19" s="215"/>
      <c r="Z19" s="215"/>
    </row>
    <row r="20" spans="1:26" ht="93" customHeight="1" x14ac:dyDescent="0.2">
      <c r="A20" s="220"/>
      <c r="B20" s="220"/>
      <c r="C20" s="220"/>
      <c r="D20" s="219"/>
      <c r="E20" s="220"/>
      <c r="F20" s="220"/>
      <c r="G20" s="220"/>
      <c r="H20" s="220"/>
      <c r="I20" s="220"/>
      <c r="J20" s="220"/>
      <c r="K20" s="220"/>
      <c r="L20" s="220"/>
      <c r="M20" s="216"/>
      <c r="N20" s="220"/>
      <c r="O20" s="220"/>
      <c r="P20" s="220"/>
      <c r="Q20" s="220"/>
      <c r="R20" s="220"/>
      <c r="S20" s="238"/>
      <c r="T20" s="238"/>
      <c r="U20" s="245"/>
      <c r="V20" s="220"/>
      <c r="W20" s="216"/>
      <c r="X20" s="216"/>
      <c r="Y20" s="216"/>
      <c r="Z20" s="216"/>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202" t="s">
        <v>534</v>
      </c>
      <c r="B64" s="11" t="s">
        <v>160</v>
      </c>
      <c r="C64" s="11" t="s">
        <v>156</v>
      </c>
      <c r="D64" s="204" t="s">
        <v>104</v>
      </c>
      <c r="E64" s="204" t="s">
        <v>94</v>
      </c>
      <c r="F64" s="202" t="s">
        <v>83</v>
      </c>
      <c r="G64" s="45" t="s">
        <v>157</v>
      </c>
      <c r="H64" s="44" t="s">
        <v>158</v>
      </c>
      <c r="I64" s="44" t="s">
        <v>159</v>
      </c>
      <c r="J64" s="202" t="s">
        <v>29</v>
      </c>
      <c r="K64" s="202" t="s">
        <v>53</v>
      </c>
      <c r="L64" s="221" t="s">
        <v>332</v>
      </c>
      <c r="M64" s="200" t="s">
        <v>113</v>
      </c>
      <c r="N64" s="198" t="str">
        <f>"07.2023"</f>
        <v>07.2023</v>
      </c>
      <c r="O64" s="224" t="str">
        <f>"07.2024"</f>
        <v>07.2024</v>
      </c>
      <c r="P64" s="200" t="s">
        <v>58</v>
      </c>
      <c r="Q64" s="204" t="s">
        <v>56</v>
      </c>
      <c r="R64" s="194" t="s">
        <v>30</v>
      </c>
      <c r="S64" s="204" t="s">
        <v>67</v>
      </c>
      <c r="T64" s="204">
        <v>0</v>
      </c>
      <c r="U64" s="194" t="s">
        <v>31</v>
      </c>
      <c r="V64" s="194" t="s">
        <v>70</v>
      </c>
      <c r="W64" s="202"/>
      <c r="X64" s="202"/>
      <c r="Y64" s="202"/>
      <c r="Z64" s="202"/>
    </row>
    <row r="65" spans="1:26" s="13" customFormat="1" ht="402" customHeight="1" x14ac:dyDescent="0.2">
      <c r="A65" s="203"/>
      <c r="B65" s="11" t="s">
        <v>327</v>
      </c>
      <c r="C65" s="11" t="s">
        <v>328</v>
      </c>
      <c r="D65" s="205"/>
      <c r="E65" s="205"/>
      <c r="F65" s="203"/>
      <c r="G65" s="45" t="s">
        <v>330</v>
      </c>
      <c r="H65" s="44" t="s">
        <v>329</v>
      </c>
      <c r="I65" s="44" t="s">
        <v>331</v>
      </c>
      <c r="J65" s="203"/>
      <c r="K65" s="203"/>
      <c r="L65" s="222"/>
      <c r="M65" s="223"/>
      <c r="N65" s="199"/>
      <c r="O65" s="225"/>
      <c r="P65" s="223"/>
      <c r="Q65" s="205"/>
      <c r="R65" s="195"/>
      <c r="S65" s="205"/>
      <c r="T65" s="205"/>
      <c r="U65" s="195"/>
      <c r="V65" s="195"/>
      <c r="W65" s="203"/>
      <c r="X65" s="203"/>
      <c r="Y65" s="203"/>
      <c r="Z65" s="203"/>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557</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204">
        <v>60</v>
      </c>
      <c r="B82" s="44" t="s">
        <v>513</v>
      </c>
      <c r="C82" s="44" t="s">
        <v>511</v>
      </c>
      <c r="D82" s="204" t="s">
        <v>104</v>
      </c>
      <c r="E82" s="204" t="s">
        <v>142</v>
      </c>
      <c r="F82" s="202" t="s">
        <v>129</v>
      </c>
      <c r="G82" s="211" t="s">
        <v>175</v>
      </c>
      <c r="H82" s="204" t="s">
        <v>175</v>
      </c>
      <c r="I82" s="44" t="s">
        <v>516</v>
      </c>
      <c r="J82" s="202" t="s">
        <v>29</v>
      </c>
      <c r="K82" s="202" t="s">
        <v>53</v>
      </c>
      <c r="L82" s="206" t="s">
        <v>517</v>
      </c>
      <c r="M82" s="204" t="s">
        <v>113</v>
      </c>
      <c r="N82" s="204" t="str">
        <f>"12.2023"</f>
        <v>12.2023</v>
      </c>
      <c r="O82" s="204" t="str">
        <f>"01.2025"</f>
        <v>01.2025</v>
      </c>
      <c r="P82" s="204" t="s">
        <v>372</v>
      </c>
      <c r="Q82" s="204" t="s">
        <v>67</v>
      </c>
      <c r="R82" s="198" t="s">
        <v>30</v>
      </c>
      <c r="S82" s="200" t="s">
        <v>67</v>
      </c>
      <c r="T82" s="194" t="s">
        <v>31</v>
      </c>
      <c r="U82" s="194" t="s">
        <v>31</v>
      </c>
      <c r="V82" s="194" t="s">
        <v>70</v>
      </c>
      <c r="W82" s="196"/>
      <c r="X82" s="196"/>
      <c r="Y82" s="196"/>
      <c r="Z82" s="196"/>
    </row>
    <row r="83" spans="1:26" ht="254.25" customHeight="1" x14ac:dyDescent="0.2">
      <c r="A83" s="205"/>
      <c r="B83" s="44" t="s">
        <v>514</v>
      </c>
      <c r="C83" s="44" t="s">
        <v>512</v>
      </c>
      <c r="D83" s="205"/>
      <c r="E83" s="205"/>
      <c r="F83" s="203"/>
      <c r="G83" s="212"/>
      <c r="H83" s="205"/>
      <c r="I83" s="44" t="s">
        <v>515</v>
      </c>
      <c r="J83" s="203"/>
      <c r="K83" s="203"/>
      <c r="L83" s="207"/>
      <c r="M83" s="205"/>
      <c r="N83" s="205"/>
      <c r="O83" s="205"/>
      <c r="P83" s="205"/>
      <c r="Q83" s="205"/>
      <c r="R83" s="199"/>
      <c r="S83" s="201"/>
      <c r="T83" s="195"/>
      <c r="U83" s="195"/>
      <c r="V83" s="195"/>
      <c r="W83" s="197"/>
      <c r="X83" s="197"/>
      <c r="Y83" s="197"/>
      <c r="Z83" s="197"/>
    </row>
    <row r="84" spans="1:26" ht="375" customHeight="1" x14ac:dyDescent="0.2">
      <c r="A84" s="208">
        <v>60</v>
      </c>
      <c r="B84" s="49" t="s">
        <v>513</v>
      </c>
      <c r="C84" s="41" t="s">
        <v>511</v>
      </c>
      <c r="D84" s="208" t="s">
        <v>104</v>
      </c>
      <c r="E84" s="204" t="s">
        <v>142</v>
      </c>
      <c r="F84" s="209" t="s">
        <v>129</v>
      </c>
      <c r="G84" s="194" t="s">
        <v>175</v>
      </c>
      <c r="H84" s="204" t="s">
        <v>175</v>
      </c>
      <c r="I84" s="40" t="s">
        <v>516</v>
      </c>
      <c r="J84" s="210" t="s">
        <v>29</v>
      </c>
      <c r="K84" s="202" t="s">
        <v>53</v>
      </c>
      <c r="L84" s="206" t="s">
        <v>517</v>
      </c>
      <c r="M84" s="204" t="s">
        <v>113</v>
      </c>
      <c r="N84" s="204" t="str">
        <f t="shared" si="18"/>
        <v>12.2023</v>
      </c>
      <c r="O84" s="204" t="str">
        <f>"01.2025"</f>
        <v>01.2025</v>
      </c>
      <c r="P84" s="204" t="s">
        <v>54</v>
      </c>
      <c r="Q84" s="204" t="s">
        <v>67</v>
      </c>
      <c r="R84" s="204" t="s">
        <v>30</v>
      </c>
      <c r="S84" s="204" t="s">
        <v>67</v>
      </c>
      <c r="T84" s="194" t="s">
        <v>56</v>
      </c>
      <c r="U84" s="194" t="s">
        <v>31</v>
      </c>
      <c r="V84" s="194" t="s">
        <v>70</v>
      </c>
      <c r="W84" s="196"/>
      <c r="X84" s="196"/>
      <c r="Y84" s="196"/>
      <c r="Z84" s="196"/>
    </row>
    <row r="85" spans="1:26" ht="233.25" customHeight="1" x14ac:dyDescent="0.2">
      <c r="A85" s="208"/>
      <c r="B85" s="38" t="s">
        <v>514</v>
      </c>
      <c r="C85" s="39" t="s">
        <v>512</v>
      </c>
      <c r="D85" s="208"/>
      <c r="E85" s="205"/>
      <c r="F85" s="209"/>
      <c r="G85" s="195"/>
      <c r="H85" s="205"/>
      <c r="I85" s="42" t="s">
        <v>515</v>
      </c>
      <c r="J85" s="203"/>
      <c r="K85" s="203"/>
      <c r="L85" s="207"/>
      <c r="M85" s="205"/>
      <c r="N85" s="205"/>
      <c r="O85" s="205"/>
      <c r="P85" s="205"/>
      <c r="Q85" s="205"/>
      <c r="R85" s="205"/>
      <c r="S85" s="205"/>
      <c r="T85" s="195"/>
      <c r="U85" s="195"/>
      <c r="V85" s="195"/>
      <c r="W85" s="197"/>
      <c r="X85" s="197"/>
      <c r="Y85" s="197"/>
      <c r="Z85" s="197"/>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557</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204">
        <v>97</v>
      </c>
      <c r="B122" s="226" t="s">
        <v>108</v>
      </c>
      <c r="C122" s="226" t="s">
        <v>109</v>
      </c>
      <c r="D122" s="204" t="s">
        <v>110</v>
      </c>
      <c r="E122" s="226" t="s">
        <v>89</v>
      </c>
      <c r="F122" s="209" t="s">
        <v>83</v>
      </c>
      <c r="G122" s="208" t="s">
        <v>124</v>
      </c>
      <c r="H122" s="208" t="s">
        <v>114</v>
      </c>
      <c r="I122" s="208" t="s">
        <v>181</v>
      </c>
      <c r="J122" s="209" t="s">
        <v>29</v>
      </c>
      <c r="K122" s="209" t="s">
        <v>53</v>
      </c>
      <c r="L122" s="237" t="s">
        <v>182</v>
      </c>
      <c r="M122" s="208" t="s">
        <v>113</v>
      </c>
      <c r="N122" s="208" t="s">
        <v>115</v>
      </c>
      <c r="O122" s="233" t="str">
        <f>"01.2024"</f>
        <v>01.2024</v>
      </c>
      <c r="P122" s="208" t="s">
        <v>58</v>
      </c>
      <c r="Q122" s="208" t="s">
        <v>56</v>
      </c>
      <c r="R122" s="231" t="s">
        <v>30</v>
      </c>
      <c r="S122" s="208" t="s">
        <v>67</v>
      </c>
      <c r="T122" s="208">
        <v>0</v>
      </c>
      <c r="U122" s="208" t="s">
        <v>31</v>
      </c>
      <c r="V122" s="231" t="s">
        <v>70</v>
      </c>
      <c r="W122" s="232"/>
      <c r="X122" s="232"/>
      <c r="Y122" s="232"/>
      <c r="Z122" s="232"/>
    </row>
    <row r="123" spans="1:26" s="13" customFormat="1" ht="300" customHeight="1" x14ac:dyDescent="0.2">
      <c r="A123" s="205"/>
      <c r="B123" s="227"/>
      <c r="C123" s="227"/>
      <c r="D123" s="205"/>
      <c r="E123" s="227"/>
      <c r="F123" s="228"/>
      <c r="G123" s="229"/>
      <c r="H123" s="230"/>
      <c r="I123" s="230"/>
      <c r="J123" s="230"/>
      <c r="K123" s="230"/>
      <c r="L123" s="230"/>
      <c r="M123" s="230"/>
      <c r="N123" s="230"/>
      <c r="O123" s="230"/>
      <c r="P123" s="230"/>
      <c r="Q123" s="230"/>
      <c r="R123" s="230"/>
      <c r="S123" s="230"/>
      <c r="T123" s="230"/>
      <c r="U123" s="230"/>
      <c r="V123" s="230"/>
      <c r="W123" s="230"/>
      <c r="X123" s="230"/>
      <c r="Y123" s="230"/>
      <c r="Z123" s="230"/>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595</v>
      </c>
      <c r="M129" s="44" t="s">
        <v>113</v>
      </c>
      <c r="N129" s="44" t="str">
        <f>"02.2024"</f>
        <v>02.2024</v>
      </c>
      <c r="O129" s="44" t="str">
        <f>"01.2025"</f>
        <v>01.2025</v>
      </c>
      <c r="P129" s="44" t="s">
        <v>116</v>
      </c>
      <c r="Q129" s="44" t="s">
        <v>56</v>
      </c>
      <c r="R129" s="48" t="s">
        <v>30</v>
      </c>
      <c r="S129" s="44" t="s">
        <v>56</v>
      </c>
      <c r="T129" s="44">
        <v>0</v>
      </c>
      <c r="U129" s="44">
        <v>0</v>
      </c>
      <c r="V129" s="56" t="s">
        <v>70</v>
      </c>
      <c r="W129" s="12"/>
      <c r="X129" s="12"/>
      <c r="Y129" s="12"/>
      <c r="Z129" s="12"/>
    </row>
    <row r="130" spans="1:26" ht="33.75" x14ac:dyDescent="0.2">
      <c r="A130" s="55">
        <v>104</v>
      </c>
      <c r="B130" s="53" t="s">
        <v>544</v>
      </c>
      <c r="C130" s="53" t="s">
        <v>545</v>
      </c>
      <c r="D130" s="55" t="s">
        <v>104</v>
      </c>
      <c r="E130" s="53" t="s">
        <v>547</v>
      </c>
      <c r="F130" s="57" t="s">
        <v>129</v>
      </c>
      <c r="G130" s="55">
        <v>362</v>
      </c>
      <c r="H130" s="55" t="s">
        <v>88</v>
      </c>
      <c r="I130" s="55" t="s">
        <v>546</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549</v>
      </c>
      <c r="C131" s="53" t="s">
        <v>548</v>
      </c>
      <c r="D131" s="59" t="s">
        <v>104</v>
      </c>
      <c r="E131" s="53" t="s">
        <v>150</v>
      </c>
      <c r="F131" s="60" t="s">
        <v>83</v>
      </c>
      <c r="G131" s="59"/>
      <c r="H131" s="59"/>
      <c r="I131" s="59" t="s">
        <v>550</v>
      </c>
      <c r="J131" s="60" t="s">
        <v>29</v>
      </c>
      <c r="K131" s="60" t="s">
        <v>53</v>
      </c>
      <c r="L131" s="62" t="s">
        <v>607</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555</v>
      </c>
      <c r="C132" s="53" t="s">
        <v>554</v>
      </c>
      <c r="D132" s="65" t="s">
        <v>104</v>
      </c>
      <c r="E132" s="53" t="s">
        <v>551</v>
      </c>
      <c r="F132" s="63" t="s">
        <v>129</v>
      </c>
      <c r="G132" s="65" t="s">
        <v>556</v>
      </c>
      <c r="H132" s="65" t="s">
        <v>552</v>
      </c>
      <c r="I132" s="65" t="s">
        <v>553</v>
      </c>
      <c r="J132" s="63" t="s">
        <v>29</v>
      </c>
      <c r="K132" s="63" t="s">
        <v>53</v>
      </c>
      <c r="L132" s="64" t="s">
        <v>608</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558</v>
      </c>
      <c r="F133" s="68" t="s">
        <v>129</v>
      </c>
      <c r="G133" s="67">
        <v>113</v>
      </c>
      <c r="H133" s="67" t="s">
        <v>66</v>
      </c>
      <c r="I133" s="67">
        <v>317</v>
      </c>
      <c r="J133" s="68" t="s">
        <v>29</v>
      </c>
      <c r="K133" s="68" t="s">
        <v>53</v>
      </c>
      <c r="L133" s="70" t="s">
        <v>609</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559</v>
      </c>
      <c r="F134" s="68" t="s">
        <v>129</v>
      </c>
      <c r="G134" s="67" t="s">
        <v>222</v>
      </c>
      <c r="H134" s="67" t="s">
        <v>223</v>
      </c>
      <c r="I134" s="67" t="s">
        <v>560</v>
      </c>
      <c r="J134" s="68" t="s">
        <v>29</v>
      </c>
      <c r="K134" s="68" t="s">
        <v>53</v>
      </c>
      <c r="L134" s="70" t="s">
        <v>606</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562</v>
      </c>
      <c r="C135" s="53" t="s">
        <v>563</v>
      </c>
      <c r="D135" s="67" t="s">
        <v>104</v>
      </c>
      <c r="E135" s="53" t="s">
        <v>561</v>
      </c>
      <c r="F135" s="68" t="s">
        <v>129</v>
      </c>
      <c r="G135" s="67" t="s">
        <v>564</v>
      </c>
      <c r="H135" s="67" t="s">
        <v>565</v>
      </c>
      <c r="I135" s="67" t="s">
        <v>566</v>
      </c>
      <c r="J135" s="68" t="s">
        <v>29</v>
      </c>
      <c r="K135" s="68" t="s">
        <v>53</v>
      </c>
      <c r="L135" s="70" t="s">
        <v>605</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568</v>
      </c>
      <c r="C136" s="11" t="s">
        <v>567</v>
      </c>
      <c r="D136" s="73" t="s">
        <v>569</v>
      </c>
      <c r="E136" s="73" t="s">
        <v>575</v>
      </c>
      <c r="F136" s="71" t="s">
        <v>83</v>
      </c>
      <c r="G136" s="71" t="s">
        <v>571</v>
      </c>
      <c r="H136" s="73" t="s">
        <v>570</v>
      </c>
      <c r="I136" s="73" t="s">
        <v>572</v>
      </c>
      <c r="J136" s="71" t="s">
        <v>29</v>
      </c>
      <c r="K136" s="71" t="s">
        <v>53</v>
      </c>
      <c r="L136" s="72">
        <v>282308.05</v>
      </c>
      <c r="M136" s="16" t="s">
        <v>113</v>
      </c>
      <c r="N136" s="73" t="str">
        <f t="shared" ref="N136:N141" si="27">"02.2024"</f>
        <v>02.2024</v>
      </c>
      <c r="O136" s="20" t="str">
        <f>"05.2024"</f>
        <v>05.2024</v>
      </c>
      <c r="P136" s="16" t="s">
        <v>161</v>
      </c>
      <c r="Q136" s="73" t="s">
        <v>56</v>
      </c>
      <c r="R136" s="74" t="s">
        <v>30</v>
      </c>
      <c r="S136" s="73" t="s">
        <v>56</v>
      </c>
      <c r="T136" s="73">
        <v>0</v>
      </c>
      <c r="U136" s="74" t="s">
        <v>31</v>
      </c>
      <c r="V136" s="98" t="s">
        <v>70</v>
      </c>
      <c r="W136" s="10"/>
      <c r="X136" s="10"/>
      <c r="Y136" s="10"/>
      <c r="Z136" s="10"/>
    </row>
    <row r="137" spans="1:26" ht="67.5" x14ac:dyDescent="0.2">
      <c r="A137" s="73">
        <v>111</v>
      </c>
      <c r="B137" s="53" t="s">
        <v>574</v>
      </c>
      <c r="C137" s="53" t="s">
        <v>573</v>
      </c>
      <c r="D137" s="73" t="s">
        <v>103</v>
      </c>
      <c r="E137" s="53" t="s">
        <v>576</v>
      </c>
      <c r="F137" s="71" t="s">
        <v>83</v>
      </c>
      <c r="G137" s="73">
        <v>168</v>
      </c>
      <c r="H137" s="73" t="s">
        <v>134</v>
      </c>
      <c r="I137" s="73">
        <v>55</v>
      </c>
      <c r="J137" s="71" t="s">
        <v>29</v>
      </c>
      <c r="K137" s="71" t="s">
        <v>53</v>
      </c>
      <c r="L137" s="72" t="s">
        <v>604</v>
      </c>
      <c r="M137" s="73" t="s">
        <v>113</v>
      </c>
      <c r="N137" s="73" t="str">
        <f t="shared" si="27"/>
        <v>02.2024</v>
      </c>
      <c r="O137" s="73" t="str">
        <f>"01.2025"</f>
        <v>01.2025</v>
      </c>
      <c r="P137" s="73" t="s">
        <v>116</v>
      </c>
      <c r="Q137" s="73" t="s">
        <v>56</v>
      </c>
      <c r="R137" s="74" t="s">
        <v>30</v>
      </c>
      <c r="S137" s="73" t="s">
        <v>56</v>
      </c>
      <c r="T137" s="73">
        <v>0</v>
      </c>
      <c r="U137" s="73">
        <v>0</v>
      </c>
      <c r="V137" s="98" t="s">
        <v>70</v>
      </c>
      <c r="W137" s="12"/>
      <c r="X137" s="12"/>
      <c r="Y137" s="12"/>
      <c r="Z137" s="12"/>
    </row>
    <row r="138" spans="1:26" ht="45" x14ac:dyDescent="0.2">
      <c r="A138" s="73">
        <v>112</v>
      </c>
      <c r="B138" s="53" t="s">
        <v>580</v>
      </c>
      <c r="C138" s="53" t="s">
        <v>579</v>
      </c>
      <c r="D138" s="73" t="s">
        <v>578</v>
      </c>
      <c r="E138" s="53" t="s">
        <v>577</v>
      </c>
      <c r="F138" s="71" t="s">
        <v>83</v>
      </c>
      <c r="G138" s="73" t="s">
        <v>364</v>
      </c>
      <c r="H138" s="73" t="s">
        <v>408</v>
      </c>
      <c r="I138" s="73" t="s">
        <v>581</v>
      </c>
      <c r="J138" s="71" t="s">
        <v>29</v>
      </c>
      <c r="K138" s="71" t="s">
        <v>53</v>
      </c>
      <c r="L138" s="72">
        <v>117081.84</v>
      </c>
      <c r="M138" s="73" t="s">
        <v>113</v>
      </c>
      <c r="N138" s="73" t="str">
        <f t="shared" si="27"/>
        <v>02.2024</v>
      </c>
      <c r="O138" s="73" t="str">
        <f>"04.2024"</f>
        <v>04.2024</v>
      </c>
      <c r="P138" s="73" t="s">
        <v>116</v>
      </c>
      <c r="Q138" s="73" t="s">
        <v>56</v>
      </c>
      <c r="R138" s="74" t="s">
        <v>30</v>
      </c>
      <c r="S138" s="73" t="s">
        <v>56</v>
      </c>
      <c r="T138" s="73">
        <v>0</v>
      </c>
      <c r="U138" s="73">
        <v>0</v>
      </c>
      <c r="V138" s="98" t="s">
        <v>70</v>
      </c>
      <c r="W138" s="12"/>
      <c r="X138" s="12"/>
      <c r="Y138" s="12"/>
      <c r="Z138" s="12"/>
    </row>
    <row r="139" spans="1:26" ht="45" x14ac:dyDescent="0.2">
      <c r="A139" s="83">
        <v>113</v>
      </c>
      <c r="B139" s="53" t="s">
        <v>583</v>
      </c>
      <c r="C139" s="53" t="s">
        <v>584</v>
      </c>
      <c r="D139" s="83" t="s">
        <v>189</v>
      </c>
      <c r="E139" s="53" t="s">
        <v>582</v>
      </c>
      <c r="F139" s="84" t="s">
        <v>83</v>
      </c>
      <c r="G139" s="85" t="s">
        <v>585</v>
      </c>
      <c r="H139" s="83" t="s">
        <v>586</v>
      </c>
      <c r="I139" s="83" t="s">
        <v>587</v>
      </c>
      <c r="J139" s="84" t="s">
        <v>29</v>
      </c>
      <c r="K139" s="84" t="s">
        <v>53</v>
      </c>
      <c r="L139" s="86">
        <v>703821.53</v>
      </c>
      <c r="M139" s="83" t="s">
        <v>113</v>
      </c>
      <c r="N139" s="83" t="str">
        <f t="shared" si="27"/>
        <v>02.2024</v>
      </c>
      <c r="O139" s="83" t="str">
        <f>"12.2024"</f>
        <v>12.2024</v>
      </c>
      <c r="P139" s="83" t="s">
        <v>116</v>
      </c>
      <c r="Q139" s="83" t="s">
        <v>56</v>
      </c>
      <c r="R139" s="85" t="s">
        <v>30</v>
      </c>
      <c r="S139" s="83" t="s">
        <v>56</v>
      </c>
      <c r="T139" s="83">
        <v>0</v>
      </c>
      <c r="U139" s="83">
        <v>0</v>
      </c>
      <c r="V139" s="98" t="s">
        <v>70</v>
      </c>
      <c r="W139" s="12"/>
      <c r="X139" s="12"/>
      <c r="Y139" s="12"/>
      <c r="Z139" s="12"/>
    </row>
    <row r="140" spans="1:26" ht="121.5" customHeight="1" x14ac:dyDescent="0.2">
      <c r="A140" s="89">
        <v>114</v>
      </c>
      <c r="B140" s="53" t="s">
        <v>493</v>
      </c>
      <c r="C140" s="53" t="s">
        <v>590</v>
      </c>
      <c r="D140" s="89" t="s">
        <v>384</v>
      </c>
      <c r="E140" s="53" t="s">
        <v>588</v>
      </c>
      <c r="F140" s="87" t="s">
        <v>83</v>
      </c>
      <c r="G140" s="89" t="s">
        <v>361</v>
      </c>
      <c r="H140" s="89" t="s">
        <v>362</v>
      </c>
      <c r="I140" s="89" t="s">
        <v>589</v>
      </c>
      <c r="J140" s="87" t="s">
        <v>29</v>
      </c>
      <c r="K140" s="87" t="s">
        <v>53</v>
      </c>
      <c r="L140" s="88">
        <v>2110785.36</v>
      </c>
      <c r="M140" s="89" t="s">
        <v>113</v>
      </c>
      <c r="N140" s="89" t="str">
        <f t="shared" si="27"/>
        <v>02.2024</v>
      </c>
      <c r="O140" s="89" t="str">
        <f>"05.2024"</f>
        <v>05.2024</v>
      </c>
      <c r="P140" s="89" t="s">
        <v>116</v>
      </c>
      <c r="Q140" s="89" t="s">
        <v>56</v>
      </c>
      <c r="R140" s="90" t="s">
        <v>30</v>
      </c>
      <c r="S140" s="89" t="s">
        <v>56</v>
      </c>
      <c r="T140" s="89">
        <v>0</v>
      </c>
      <c r="U140" s="89">
        <v>0</v>
      </c>
      <c r="V140" s="98" t="s">
        <v>70</v>
      </c>
      <c r="W140" s="12"/>
      <c r="X140" s="12"/>
      <c r="Y140" s="12"/>
      <c r="Z140" s="12"/>
    </row>
    <row r="141" spans="1:26" ht="33.75" x14ac:dyDescent="0.2">
      <c r="A141" s="96">
        <v>115</v>
      </c>
      <c r="B141" s="53" t="s">
        <v>125</v>
      </c>
      <c r="C141" s="53" t="s">
        <v>126</v>
      </c>
      <c r="D141" s="96" t="s">
        <v>104</v>
      </c>
      <c r="E141" s="53" t="s">
        <v>205</v>
      </c>
      <c r="F141" s="97" t="s">
        <v>129</v>
      </c>
      <c r="G141" s="98" t="s">
        <v>119</v>
      </c>
      <c r="H141" s="96" t="s">
        <v>51</v>
      </c>
      <c r="I141" s="96">
        <v>230000</v>
      </c>
      <c r="J141" s="97" t="s">
        <v>29</v>
      </c>
      <c r="K141" s="97" t="s">
        <v>53</v>
      </c>
      <c r="L141" s="99">
        <v>558900</v>
      </c>
      <c r="M141" s="96" t="s">
        <v>113</v>
      </c>
      <c r="N141" s="96" t="str">
        <f t="shared" si="27"/>
        <v>02.2024</v>
      </c>
      <c r="O141" s="96" t="str">
        <f>"03.2024"</f>
        <v>03.2024</v>
      </c>
      <c r="P141" s="96" t="s">
        <v>54</v>
      </c>
      <c r="Q141" s="96" t="s">
        <v>67</v>
      </c>
      <c r="R141" s="98" t="s">
        <v>30</v>
      </c>
      <c r="S141" s="96" t="s">
        <v>67</v>
      </c>
      <c r="T141" s="96">
        <v>0</v>
      </c>
      <c r="U141" s="96">
        <v>0</v>
      </c>
      <c r="V141" s="106" t="s">
        <v>70</v>
      </c>
      <c r="W141" s="12"/>
      <c r="X141" s="12"/>
      <c r="Y141" s="12"/>
      <c r="Z141" s="12"/>
    </row>
    <row r="142" spans="1:26" ht="33.75" x14ac:dyDescent="0.2">
      <c r="A142" s="102">
        <v>116</v>
      </c>
      <c r="B142" s="53" t="s">
        <v>591</v>
      </c>
      <c r="C142" s="53" t="s">
        <v>592</v>
      </c>
      <c r="D142" s="102" t="s">
        <v>104</v>
      </c>
      <c r="E142" s="53" t="s">
        <v>593</v>
      </c>
      <c r="F142" s="100" t="s">
        <v>129</v>
      </c>
      <c r="G142" s="102">
        <v>245</v>
      </c>
      <c r="H142" s="102" t="s">
        <v>594</v>
      </c>
      <c r="I142" s="102">
        <v>49530</v>
      </c>
      <c r="J142" s="100" t="s">
        <v>29</v>
      </c>
      <c r="K142" s="100" t="s">
        <v>53</v>
      </c>
      <c r="L142" s="101">
        <v>403669.5</v>
      </c>
      <c r="M142" s="102" t="s">
        <v>113</v>
      </c>
      <c r="N142" s="102" t="str">
        <f>"02.2024"</f>
        <v>02.2024</v>
      </c>
      <c r="O142" s="102" t="str">
        <f>"12.2024"</f>
        <v>12.2024</v>
      </c>
      <c r="P142" s="102" t="s">
        <v>54</v>
      </c>
      <c r="Q142" s="102" t="s">
        <v>67</v>
      </c>
      <c r="R142" s="103" t="s">
        <v>30</v>
      </c>
      <c r="S142" s="102" t="s">
        <v>67</v>
      </c>
      <c r="T142" s="102" t="s">
        <v>56</v>
      </c>
      <c r="U142" s="102">
        <v>0</v>
      </c>
      <c r="V142" s="106" t="s">
        <v>70</v>
      </c>
      <c r="W142" s="12"/>
      <c r="X142" s="12"/>
      <c r="Y142" s="12"/>
      <c r="Z142" s="12"/>
    </row>
    <row r="143" spans="1:26" ht="33.75" x14ac:dyDescent="0.2">
      <c r="A143" s="104">
        <v>117</v>
      </c>
      <c r="B143" s="53" t="s">
        <v>596</v>
      </c>
      <c r="C143" s="53" t="s">
        <v>597</v>
      </c>
      <c r="D143" s="104" t="s">
        <v>105</v>
      </c>
      <c r="E143" s="53" t="s">
        <v>598</v>
      </c>
      <c r="F143" s="105" t="s">
        <v>129</v>
      </c>
      <c r="G143" s="104" t="s">
        <v>599</v>
      </c>
      <c r="H143" s="104" t="s">
        <v>600</v>
      </c>
      <c r="I143" s="104" t="s">
        <v>601</v>
      </c>
      <c r="J143" s="105" t="s">
        <v>29</v>
      </c>
      <c r="K143" s="105" t="s">
        <v>53</v>
      </c>
      <c r="L143" s="107">
        <v>134000</v>
      </c>
      <c r="M143" s="104" t="s">
        <v>113</v>
      </c>
      <c r="N143" s="104" t="str">
        <f>"02.2024"</f>
        <v>02.2024</v>
      </c>
      <c r="O143" s="104" t="str">
        <f>"02.2025"</f>
        <v>02.2025</v>
      </c>
      <c r="P143" s="104" t="s">
        <v>54</v>
      </c>
      <c r="Q143" s="104" t="s">
        <v>67</v>
      </c>
      <c r="R143" s="106" t="s">
        <v>30</v>
      </c>
      <c r="S143" s="104" t="s">
        <v>67</v>
      </c>
      <c r="T143" s="104">
        <v>0</v>
      </c>
      <c r="U143" s="104">
        <v>0</v>
      </c>
      <c r="V143" s="111" t="s">
        <v>70</v>
      </c>
      <c r="W143" s="12"/>
      <c r="X143" s="12"/>
      <c r="Y143" s="12"/>
      <c r="Z143" s="12"/>
    </row>
    <row r="144" spans="1:26" ht="47.25" customHeight="1" x14ac:dyDescent="0.2">
      <c r="A144" s="110">
        <v>118</v>
      </c>
      <c r="B144" s="53" t="s">
        <v>489</v>
      </c>
      <c r="C144" s="53" t="s">
        <v>490</v>
      </c>
      <c r="D144" s="110" t="s">
        <v>103</v>
      </c>
      <c r="E144" s="53" t="s">
        <v>491</v>
      </c>
      <c r="F144" s="108" t="s">
        <v>83</v>
      </c>
      <c r="G144" s="110">
        <v>796</v>
      </c>
      <c r="H144" s="110" t="s">
        <v>209</v>
      </c>
      <c r="I144" s="110">
        <v>2</v>
      </c>
      <c r="J144" s="108" t="s">
        <v>29</v>
      </c>
      <c r="K144" s="108" t="s">
        <v>53</v>
      </c>
      <c r="L144" s="109">
        <v>447333.34</v>
      </c>
      <c r="M144" s="110" t="s">
        <v>113</v>
      </c>
      <c r="N144" s="110" t="str">
        <f t="shared" ref="N144" si="28">"02.2024"</f>
        <v>02.2024</v>
      </c>
      <c r="O144" s="110" t="str">
        <f>"07.2024"</f>
        <v>07.2024</v>
      </c>
      <c r="P144" s="110" t="s">
        <v>116</v>
      </c>
      <c r="Q144" s="110" t="s">
        <v>56</v>
      </c>
      <c r="R144" s="111" t="s">
        <v>30</v>
      </c>
      <c r="S144" s="110" t="s">
        <v>56</v>
      </c>
      <c r="T144" s="110">
        <v>0</v>
      </c>
      <c r="U144" s="110">
        <v>0</v>
      </c>
      <c r="V144" s="112" t="s">
        <v>70</v>
      </c>
      <c r="W144" s="12"/>
      <c r="X144" s="12"/>
      <c r="Y144" s="12"/>
      <c r="Z144" s="12"/>
    </row>
    <row r="145" spans="1:26" ht="67.5" x14ac:dyDescent="0.2">
      <c r="A145" s="110">
        <v>119</v>
      </c>
      <c r="B145" s="53" t="s">
        <v>215</v>
      </c>
      <c r="C145" s="53" t="s">
        <v>216</v>
      </c>
      <c r="D145" s="110" t="s">
        <v>104</v>
      </c>
      <c r="E145" s="53" t="s">
        <v>621</v>
      </c>
      <c r="F145" s="108" t="s">
        <v>129</v>
      </c>
      <c r="G145" s="110" t="s">
        <v>217</v>
      </c>
      <c r="H145" s="110" t="s">
        <v>218</v>
      </c>
      <c r="I145" s="110" t="s">
        <v>602</v>
      </c>
      <c r="J145" s="108" t="s">
        <v>29</v>
      </c>
      <c r="K145" s="108" t="s">
        <v>53</v>
      </c>
      <c r="L145" s="109" t="s">
        <v>603</v>
      </c>
      <c r="M145" s="110" t="s">
        <v>113</v>
      </c>
      <c r="N145" s="110" t="str">
        <f t="shared" ref="N145:N164" si="29">"02.2024"</f>
        <v>02.2024</v>
      </c>
      <c r="O145" s="110" t="str">
        <f>"01.2025"</f>
        <v>01.2025</v>
      </c>
      <c r="P145" s="110" t="s">
        <v>54</v>
      </c>
      <c r="Q145" s="110" t="s">
        <v>67</v>
      </c>
      <c r="R145" s="111" t="s">
        <v>30</v>
      </c>
      <c r="S145" s="110" t="s">
        <v>67</v>
      </c>
      <c r="T145" s="110" t="s">
        <v>56</v>
      </c>
      <c r="U145" s="110">
        <v>0</v>
      </c>
      <c r="V145" s="112" t="s">
        <v>70</v>
      </c>
      <c r="W145" s="12"/>
      <c r="X145" s="12"/>
      <c r="Y145" s="12"/>
      <c r="Z145" s="12"/>
    </row>
    <row r="146" spans="1:26" ht="165" customHeight="1" x14ac:dyDescent="0.2">
      <c r="A146" s="110">
        <v>120</v>
      </c>
      <c r="B146" s="53" t="s">
        <v>215</v>
      </c>
      <c r="C146" s="53" t="s">
        <v>216</v>
      </c>
      <c r="D146" s="110" t="s">
        <v>104</v>
      </c>
      <c r="E146" s="53" t="s">
        <v>610</v>
      </c>
      <c r="F146" s="108" t="s">
        <v>129</v>
      </c>
      <c r="G146" s="110" t="s">
        <v>217</v>
      </c>
      <c r="H146" s="110" t="s">
        <v>218</v>
      </c>
      <c r="I146" s="110" t="s">
        <v>611</v>
      </c>
      <c r="J146" s="108" t="s">
        <v>29</v>
      </c>
      <c r="K146" s="108" t="s">
        <v>53</v>
      </c>
      <c r="L146" s="109" t="s">
        <v>612</v>
      </c>
      <c r="M146" s="110" t="s">
        <v>113</v>
      </c>
      <c r="N146" s="110" t="str">
        <f t="shared" si="29"/>
        <v>02.2024</v>
      </c>
      <c r="O146" s="110" t="str">
        <f>"01.2025"</f>
        <v>01.2025</v>
      </c>
      <c r="P146" s="110" t="s">
        <v>54</v>
      </c>
      <c r="Q146" s="110" t="s">
        <v>67</v>
      </c>
      <c r="R146" s="111" t="s">
        <v>30</v>
      </c>
      <c r="S146" s="110" t="s">
        <v>67</v>
      </c>
      <c r="T146" s="110" t="s">
        <v>56</v>
      </c>
      <c r="U146" s="110">
        <v>0</v>
      </c>
      <c r="V146" s="112" t="s">
        <v>70</v>
      </c>
      <c r="W146" s="12"/>
      <c r="X146" s="12"/>
      <c r="Y146" s="12"/>
      <c r="Z146" s="12"/>
    </row>
    <row r="147" spans="1:26" ht="67.5" x14ac:dyDescent="0.2">
      <c r="A147" s="110">
        <v>121</v>
      </c>
      <c r="B147" s="53" t="s">
        <v>613</v>
      </c>
      <c r="C147" s="53" t="s">
        <v>614</v>
      </c>
      <c r="D147" s="110" t="s">
        <v>104</v>
      </c>
      <c r="E147" s="53" t="s">
        <v>615</v>
      </c>
      <c r="F147" s="108" t="s">
        <v>129</v>
      </c>
      <c r="G147" s="110" t="s">
        <v>564</v>
      </c>
      <c r="H147" s="110" t="s">
        <v>565</v>
      </c>
      <c r="I147" s="110" t="s">
        <v>616</v>
      </c>
      <c r="J147" s="108" t="s">
        <v>29</v>
      </c>
      <c r="K147" s="108" t="s">
        <v>53</v>
      </c>
      <c r="L147" s="109">
        <v>120536.69</v>
      </c>
      <c r="M147" s="110" t="s">
        <v>113</v>
      </c>
      <c r="N147" s="110" t="str">
        <f t="shared" si="29"/>
        <v>02.2024</v>
      </c>
      <c r="O147" s="110" t="str">
        <f>"12.2024"</f>
        <v>12.2024</v>
      </c>
      <c r="P147" s="110" t="s">
        <v>54</v>
      </c>
      <c r="Q147" s="110" t="s">
        <v>67</v>
      </c>
      <c r="R147" s="111" t="s">
        <v>30</v>
      </c>
      <c r="S147" s="110" t="s">
        <v>67</v>
      </c>
      <c r="T147" s="110" t="s">
        <v>56</v>
      </c>
      <c r="U147" s="110">
        <v>0</v>
      </c>
      <c r="V147" s="112" t="s">
        <v>70</v>
      </c>
      <c r="W147" s="12"/>
      <c r="X147" s="12"/>
      <c r="Y147" s="12"/>
      <c r="Z147" s="12"/>
    </row>
    <row r="148" spans="1:26" ht="191.25" x14ac:dyDescent="0.2">
      <c r="A148" s="110">
        <v>122</v>
      </c>
      <c r="B148" s="53" t="s">
        <v>215</v>
      </c>
      <c r="C148" s="53" t="s">
        <v>216</v>
      </c>
      <c r="D148" s="110" t="s">
        <v>104</v>
      </c>
      <c r="E148" s="53" t="s">
        <v>617</v>
      </c>
      <c r="F148" s="108" t="s">
        <v>129</v>
      </c>
      <c r="G148" s="110" t="s">
        <v>217</v>
      </c>
      <c r="H148" s="110" t="s">
        <v>218</v>
      </c>
      <c r="I148" s="110" t="s">
        <v>618</v>
      </c>
      <c r="J148" s="108" t="s">
        <v>29</v>
      </c>
      <c r="K148" s="108" t="s">
        <v>53</v>
      </c>
      <c r="L148" s="109">
        <v>1113609.23</v>
      </c>
      <c r="M148" s="110" t="s">
        <v>113</v>
      </c>
      <c r="N148" s="110" t="str">
        <f t="shared" si="29"/>
        <v>02.2024</v>
      </c>
      <c r="O148" s="110" t="str">
        <f>"12.2024"</f>
        <v>12.2024</v>
      </c>
      <c r="P148" s="110" t="s">
        <v>54</v>
      </c>
      <c r="Q148" s="110" t="s">
        <v>67</v>
      </c>
      <c r="R148" s="111" t="s">
        <v>30</v>
      </c>
      <c r="S148" s="110" t="s">
        <v>67</v>
      </c>
      <c r="T148" s="110" t="s">
        <v>56</v>
      </c>
      <c r="U148" s="110">
        <v>0</v>
      </c>
      <c r="V148" s="112" t="s">
        <v>70</v>
      </c>
      <c r="W148" s="12"/>
      <c r="X148" s="12"/>
      <c r="Y148" s="12"/>
      <c r="Z148" s="12"/>
    </row>
    <row r="149" spans="1:26" ht="33.75" x14ac:dyDescent="0.2">
      <c r="A149" s="110">
        <v>123</v>
      </c>
      <c r="B149" s="53" t="s">
        <v>613</v>
      </c>
      <c r="C149" s="53" t="s">
        <v>614</v>
      </c>
      <c r="D149" s="110" t="s">
        <v>104</v>
      </c>
      <c r="E149" s="53" t="s">
        <v>619</v>
      </c>
      <c r="F149" s="108" t="s">
        <v>129</v>
      </c>
      <c r="G149" s="110" t="s">
        <v>564</v>
      </c>
      <c r="H149" s="110" t="s">
        <v>565</v>
      </c>
      <c r="I149" s="110" t="s">
        <v>620</v>
      </c>
      <c r="J149" s="108" t="s">
        <v>29</v>
      </c>
      <c r="K149" s="108" t="s">
        <v>53</v>
      </c>
      <c r="L149" s="109">
        <v>231300.37</v>
      </c>
      <c r="M149" s="110" t="s">
        <v>113</v>
      </c>
      <c r="N149" s="110" t="str">
        <f t="shared" si="29"/>
        <v>02.2024</v>
      </c>
      <c r="O149" s="110" t="str">
        <f>"12.2024"</f>
        <v>12.2024</v>
      </c>
      <c r="P149" s="110" t="s">
        <v>54</v>
      </c>
      <c r="Q149" s="110" t="s">
        <v>67</v>
      </c>
      <c r="R149" s="111" t="s">
        <v>30</v>
      </c>
      <c r="S149" s="110" t="s">
        <v>67</v>
      </c>
      <c r="T149" s="110" t="s">
        <v>56</v>
      </c>
      <c r="U149" s="110">
        <v>0</v>
      </c>
      <c r="V149" s="112" t="s">
        <v>70</v>
      </c>
      <c r="W149" s="12"/>
      <c r="X149" s="12"/>
      <c r="Y149" s="12"/>
      <c r="Z149" s="12"/>
    </row>
    <row r="150" spans="1:26" ht="47.25" customHeight="1" x14ac:dyDescent="0.2">
      <c r="A150" s="115">
        <v>124</v>
      </c>
      <c r="B150" s="53" t="s">
        <v>622</v>
      </c>
      <c r="C150" s="53" t="s">
        <v>623</v>
      </c>
      <c r="D150" s="115" t="s">
        <v>104</v>
      </c>
      <c r="E150" s="53" t="s">
        <v>624</v>
      </c>
      <c r="F150" s="113" t="s">
        <v>83</v>
      </c>
      <c r="G150" s="116" t="s">
        <v>119</v>
      </c>
      <c r="H150" s="115" t="s">
        <v>51</v>
      </c>
      <c r="I150" s="115">
        <v>8674</v>
      </c>
      <c r="J150" s="113" t="s">
        <v>29</v>
      </c>
      <c r="K150" s="113" t="s">
        <v>53</v>
      </c>
      <c r="L150" s="114">
        <v>1901080.58</v>
      </c>
      <c r="M150" s="115" t="s">
        <v>113</v>
      </c>
      <c r="N150" s="115" t="str">
        <f t="shared" si="29"/>
        <v>02.2024</v>
      </c>
      <c r="O150" s="115" t="str">
        <f>"12.2024"</f>
        <v>12.2024</v>
      </c>
      <c r="P150" s="115" t="s">
        <v>116</v>
      </c>
      <c r="Q150" s="115" t="s">
        <v>56</v>
      </c>
      <c r="R150" s="116" t="s">
        <v>30</v>
      </c>
      <c r="S150" s="115" t="s">
        <v>56</v>
      </c>
      <c r="T150" s="115">
        <v>0</v>
      </c>
      <c r="U150" s="115">
        <v>0</v>
      </c>
      <c r="V150" s="130" t="s">
        <v>70</v>
      </c>
      <c r="W150" s="12"/>
      <c r="X150" s="12"/>
      <c r="Y150" s="12"/>
      <c r="Z150" s="12"/>
    </row>
    <row r="151" spans="1:26" ht="165" customHeight="1" x14ac:dyDescent="0.2">
      <c r="A151" s="122">
        <v>125</v>
      </c>
      <c r="B151" s="120" t="s">
        <v>626</v>
      </c>
      <c r="C151" s="120" t="s">
        <v>625</v>
      </c>
      <c r="D151" s="117" t="s">
        <v>104</v>
      </c>
      <c r="E151" s="120" t="s">
        <v>263</v>
      </c>
      <c r="F151" s="119" t="s">
        <v>129</v>
      </c>
      <c r="G151" s="117"/>
      <c r="H151" s="117"/>
      <c r="I151" s="117" t="s">
        <v>627</v>
      </c>
      <c r="J151" s="119" t="s">
        <v>29</v>
      </c>
      <c r="K151" s="119" t="s">
        <v>53</v>
      </c>
      <c r="L151" s="121" t="s">
        <v>628</v>
      </c>
      <c r="M151" s="117" t="s">
        <v>113</v>
      </c>
      <c r="N151" s="117" t="str">
        <f t="shared" si="29"/>
        <v>02.2024</v>
      </c>
      <c r="O151" s="117" t="str">
        <f>"01.2025"</f>
        <v>01.2025</v>
      </c>
      <c r="P151" s="117" t="s">
        <v>54</v>
      </c>
      <c r="Q151" s="117" t="s">
        <v>67</v>
      </c>
      <c r="R151" s="118" t="s">
        <v>30</v>
      </c>
      <c r="S151" s="117" t="s">
        <v>67</v>
      </c>
      <c r="T151" s="117" t="s">
        <v>56</v>
      </c>
      <c r="U151" s="117">
        <v>0</v>
      </c>
      <c r="V151" s="130" t="s">
        <v>70</v>
      </c>
      <c r="W151" s="25"/>
      <c r="X151" s="25"/>
      <c r="Y151" s="25"/>
      <c r="Z151" s="25"/>
    </row>
    <row r="152" spans="1:26" s="131" customFormat="1" ht="95.25" customHeight="1" x14ac:dyDescent="0.2">
      <c r="A152" s="122">
        <v>126</v>
      </c>
      <c r="B152" s="125" t="s">
        <v>629</v>
      </c>
      <c r="C152" s="125" t="s">
        <v>630</v>
      </c>
      <c r="D152" s="125" t="s">
        <v>104</v>
      </c>
      <c r="E152" s="126" t="s">
        <v>634</v>
      </c>
      <c r="F152" s="126" t="s">
        <v>129</v>
      </c>
      <c r="G152" s="125" t="s">
        <v>631</v>
      </c>
      <c r="H152" s="125" t="s">
        <v>594</v>
      </c>
      <c r="I152" s="125" t="s">
        <v>632</v>
      </c>
      <c r="J152" s="123" t="s">
        <v>29</v>
      </c>
      <c r="K152" s="123" t="s">
        <v>53</v>
      </c>
      <c r="L152" s="126" t="s">
        <v>633</v>
      </c>
      <c r="M152" s="122" t="s">
        <v>113</v>
      </c>
      <c r="N152" s="122" t="str">
        <f t="shared" si="29"/>
        <v>02.2024</v>
      </c>
      <c r="O152" s="122" t="str">
        <f>"01.2025"</f>
        <v>01.2025</v>
      </c>
      <c r="P152" s="122" t="s">
        <v>54</v>
      </c>
      <c r="Q152" s="122" t="s">
        <v>67</v>
      </c>
      <c r="R152" s="124" t="s">
        <v>30</v>
      </c>
      <c r="S152" s="122" t="s">
        <v>67</v>
      </c>
      <c r="T152" s="122" t="s">
        <v>56</v>
      </c>
      <c r="U152" s="122">
        <v>0</v>
      </c>
      <c r="V152" s="130" t="s">
        <v>70</v>
      </c>
      <c r="W152" s="125"/>
      <c r="X152" s="125"/>
      <c r="Y152" s="125"/>
      <c r="Z152" s="125"/>
    </row>
    <row r="153" spans="1:26" ht="135" x14ac:dyDescent="0.2">
      <c r="A153" s="129">
        <v>127</v>
      </c>
      <c r="B153" s="53" t="s">
        <v>637</v>
      </c>
      <c r="C153" s="53" t="s">
        <v>636</v>
      </c>
      <c r="D153" s="129" t="s">
        <v>104</v>
      </c>
      <c r="E153" s="53" t="s">
        <v>635</v>
      </c>
      <c r="F153" s="127" t="s">
        <v>129</v>
      </c>
      <c r="G153" s="129" t="s">
        <v>638</v>
      </c>
      <c r="H153" s="129" t="s">
        <v>639</v>
      </c>
      <c r="I153" s="129" t="s">
        <v>640</v>
      </c>
      <c r="J153" s="127" t="s">
        <v>29</v>
      </c>
      <c r="K153" s="127" t="s">
        <v>53</v>
      </c>
      <c r="L153" s="128">
        <v>520264.36</v>
      </c>
      <c r="M153" s="129" t="s">
        <v>113</v>
      </c>
      <c r="N153" s="129" t="str">
        <f t="shared" si="29"/>
        <v>02.2024</v>
      </c>
      <c r="O153" s="129" t="str">
        <f t="shared" ref="O153:O161" si="30">"12.2024"</f>
        <v>12.2024</v>
      </c>
      <c r="P153" s="129" t="s">
        <v>54</v>
      </c>
      <c r="Q153" s="129" t="s">
        <v>67</v>
      </c>
      <c r="R153" s="130" t="s">
        <v>30</v>
      </c>
      <c r="S153" s="129" t="s">
        <v>67</v>
      </c>
      <c r="T153" s="129" t="s">
        <v>56</v>
      </c>
      <c r="U153" s="129">
        <v>0</v>
      </c>
      <c r="V153" s="134" t="s">
        <v>70</v>
      </c>
      <c r="W153" s="12"/>
      <c r="X153" s="12"/>
      <c r="Y153" s="12"/>
      <c r="Z153" s="12"/>
    </row>
    <row r="154" spans="1:26" s="131" customFormat="1" ht="95.25" customHeight="1" x14ac:dyDescent="0.2">
      <c r="A154" s="129">
        <v>128</v>
      </c>
      <c r="B154" s="125" t="s">
        <v>591</v>
      </c>
      <c r="C154" s="125" t="s">
        <v>592</v>
      </c>
      <c r="D154" s="125" t="s">
        <v>104</v>
      </c>
      <c r="E154" s="126" t="s">
        <v>641</v>
      </c>
      <c r="F154" s="126" t="s">
        <v>129</v>
      </c>
      <c r="G154" s="125" t="s">
        <v>631</v>
      </c>
      <c r="H154" s="125" t="s">
        <v>594</v>
      </c>
      <c r="I154" s="125" t="s">
        <v>642</v>
      </c>
      <c r="J154" s="127" t="s">
        <v>29</v>
      </c>
      <c r="K154" s="127" t="s">
        <v>53</v>
      </c>
      <c r="L154" s="136">
        <v>137824.65</v>
      </c>
      <c r="M154" s="129" t="s">
        <v>113</v>
      </c>
      <c r="N154" s="129" t="str">
        <f t="shared" si="29"/>
        <v>02.2024</v>
      </c>
      <c r="O154" s="129" t="str">
        <f t="shared" si="30"/>
        <v>12.2024</v>
      </c>
      <c r="P154" s="129" t="s">
        <v>54</v>
      </c>
      <c r="Q154" s="129" t="s">
        <v>67</v>
      </c>
      <c r="R154" s="130" t="s">
        <v>30</v>
      </c>
      <c r="S154" s="129" t="s">
        <v>67</v>
      </c>
      <c r="T154" s="129" t="s">
        <v>56</v>
      </c>
      <c r="U154" s="129">
        <v>0</v>
      </c>
      <c r="V154" s="134" t="s">
        <v>70</v>
      </c>
      <c r="W154" s="125"/>
      <c r="X154" s="125"/>
      <c r="Y154" s="125"/>
      <c r="Z154" s="125"/>
    </row>
    <row r="155" spans="1:26" s="131" customFormat="1" ht="95.25" customHeight="1" x14ac:dyDescent="0.2">
      <c r="A155" s="129">
        <v>129</v>
      </c>
      <c r="B155" s="125" t="s">
        <v>591</v>
      </c>
      <c r="C155" s="125" t="s">
        <v>592</v>
      </c>
      <c r="D155" s="125" t="s">
        <v>104</v>
      </c>
      <c r="E155" s="126" t="s">
        <v>645</v>
      </c>
      <c r="F155" s="126" t="s">
        <v>129</v>
      </c>
      <c r="G155" s="125" t="s">
        <v>631</v>
      </c>
      <c r="H155" s="125" t="s">
        <v>594</v>
      </c>
      <c r="I155" s="125" t="s">
        <v>643</v>
      </c>
      <c r="J155" s="127" t="s">
        <v>29</v>
      </c>
      <c r="K155" s="127" t="s">
        <v>53</v>
      </c>
      <c r="L155" s="136">
        <v>196031.95</v>
      </c>
      <c r="M155" s="129" t="s">
        <v>113</v>
      </c>
      <c r="N155" s="129" t="str">
        <f t="shared" si="29"/>
        <v>02.2024</v>
      </c>
      <c r="O155" s="129" t="str">
        <f t="shared" si="30"/>
        <v>12.2024</v>
      </c>
      <c r="P155" s="129" t="s">
        <v>54</v>
      </c>
      <c r="Q155" s="129" t="s">
        <v>67</v>
      </c>
      <c r="R155" s="130" t="s">
        <v>30</v>
      </c>
      <c r="S155" s="129" t="s">
        <v>67</v>
      </c>
      <c r="T155" s="129" t="s">
        <v>56</v>
      </c>
      <c r="U155" s="129">
        <v>0</v>
      </c>
      <c r="V155" s="134" t="s">
        <v>70</v>
      </c>
      <c r="W155" s="125"/>
      <c r="X155" s="125"/>
      <c r="Y155" s="125"/>
      <c r="Z155" s="125"/>
    </row>
    <row r="156" spans="1:26" s="131" customFormat="1" ht="95.25" customHeight="1" x14ac:dyDescent="0.2">
      <c r="A156" s="129">
        <v>130</v>
      </c>
      <c r="B156" s="125" t="s">
        <v>591</v>
      </c>
      <c r="C156" s="125" t="s">
        <v>592</v>
      </c>
      <c r="D156" s="125" t="s">
        <v>104</v>
      </c>
      <c r="E156" s="126" t="s">
        <v>646</v>
      </c>
      <c r="F156" s="126" t="s">
        <v>129</v>
      </c>
      <c r="G156" s="125" t="s">
        <v>631</v>
      </c>
      <c r="H156" s="125" t="s">
        <v>594</v>
      </c>
      <c r="I156" s="125" t="s">
        <v>644</v>
      </c>
      <c r="J156" s="127" t="s">
        <v>29</v>
      </c>
      <c r="K156" s="127" t="s">
        <v>53</v>
      </c>
      <c r="L156" s="136">
        <v>122250</v>
      </c>
      <c r="M156" s="129" t="s">
        <v>113</v>
      </c>
      <c r="N156" s="129" t="str">
        <f t="shared" si="29"/>
        <v>02.2024</v>
      </c>
      <c r="O156" s="129" t="str">
        <f t="shared" si="30"/>
        <v>12.2024</v>
      </c>
      <c r="P156" s="129" t="s">
        <v>54</v>
      </c>
      <c r="Q156" s="129" t="s">
        <v>67</v>
      </c>
      <c r="R156" s="130" t="s">
        <v>30</v>
      </c>
      <c r="S156" s="129" t="s">
        <v>67</v>
      </c>
      <c r="T156" s="129" t="s">
        <v>56</v>
      </c>
      <c r="U156" s="129">
        <v>0</v>
      </c>
      <c r="V156" s="134" t="s">
        <v>70</v>
      </c>
      <c r="W156" s="125"/>
      <c r="X156" s="125"/>
      <c r="Y156" s="125"/>
      <c r="Z156" s="125"/>
    </row>
    <row r="157" spans="1:26" s="131" customFormat="1" ht="95.25" customHeight="1" x14ac:dyDescent="0.2">
      <c r="A157" s="129">
        <v>131</v>
      </c>
      <c r="B157" s="125" t="s">
        <v>591</v>
      </c>
      <c r="C157" s="125" t="s">
        <v>592</v>
      </c>
      <c r="D157" s="125" t="s">
        <v>104</v>
      </c>
      <c r="E157" s="126" t="s">
        <v>647</v>
      </c>
      <c r="F157" s="126" t="s">
        <v>129</v>
      </c>
      <c r="G157" s="125" t="s">
        <v>631</v>
      </c>
      <c r="H157" s="125" t="s">
        <v>594</v>
      </c>
      <c r="I157" s="125" t="s">
        <v>648</v>
      </c>
      <c r="J157" s="127" t="s">
        <v>29</v>
      </c>
      <c r="K157" s="127" t="s">
        <v>53</v>
      </c>
      <c r="L157" s="136">
        <v>243147.1</v>
      </c>
      <c r="M157" s="129" t="s">
        <v>113</v>
      </c>
      <c r="N157" s="129" t="str">
        <f t="shared" si="29"/>
        <v>02.2024</v>
      </c>
      <c r="O157" s="129" t="str">
        <f t="shared" si="30"/>
        <v>12.2024</v>
      </c>
      <c r="P157" s="129" t="s">
        <v>54</v>
      </c>
      <c r="Q157" s="129" t="s">
        <v>67</v>
      </c>
      <c r="R157" s="130" t="s">
        <v>30</v>
      </c>
      <c r="S157" s="129" t="s">
        <v>67</v>
      </c>
      <c r="T157" s="129" t="s">
        <v>56</v>
      </c>
      <c r="U157" s="129">
        <v>0</v>
      </c>
      <c r="V157" s="134" t="s">
        <v>70</v>
      </c>
      <c r="W157" s="125"/>
      <c r="X157" s="125"/>
      <c r="Y157" s="125"/>
      <c r="Z157" s="125"/>
    </row>
    <row r="158" spans="1:26" s="131" customFormat="1" ht="95.25" customHeight="1" x14ac:dyDescent="0.2">
      <c r="A158" s="129">
        <v>132</v>
      </c>
      <c r="B158" s="125" t="s">
        <v>591</v>
      </c>
      <c r="C158" s="125" t="s">
        <v>592</v>
      </c>
      <c r="D158" s="125" t="s">
        <v>104</v>
      </c>
      <c r="E158" s="126" t="s">
        <v>649</v>
      </c>
      <c r="F158" s="126" t="s">
        <v>129</v>
      </c>
      <c r="G158" s="125" t="s">
        <v>631</v>
      </c>
      <c r="H158" s="125" t="s">
        <v>594</v>
      </c>
      <c r="I158" s="125" t="s">
        <v>650</v>
      </c>
      <c r="J158" s="127" t="s">
        <v>29</v>
      </c>
      <c r="K158" s="127" t="s">
        <v>53</v>
      </c>
      <c r="L158" s="136">
        <v>131867</v>
      </c>
      <c r="M158" s="129" t="s">
        <v>113</v>
      </c>
      <c r="N158" s="129" t="str">
        <f t="shared" si="29"/>
        <v>02.2024</v>
      </c>
      <c r="O158" s="129" t="str">
        <f t="shared" si="30"/>
        <v>12.2024</v>
      </c>
      <c r="P158" s="129" t="s">
        <v>54</v>
      </c>
      <c r="Q158" s="129" t="s">
        <v>67</v>
      </c>
      <c r="R158" s="130" t="s">
        <v>30</v>
      </c>
      <c r="S158" s="129" t="s">
        <v>67</v>
      </c>
      <c r="T158" s="129" t="s">
        <v>56</v>
      </c>
      <c r="U158" s="129">
        <v>0</v>
      </c>
      <c r="V158" s="134" t="s">
        <v>70</v>
      </c>
      <c r="W158" s="125"/>
      <c r="X158" s="125"/>
      <c r="Y158" s="125"/>
      <c r="Z158" s="125"/>
    </row>
    <row r="159" spans="1:26" s="131" customFormat="1" ht="95.25" customHeight="1" x14ac:dyDescent="0.2">
      <c r="A159" s="129">
        <v>133</v>
      </c>
      <c r="B159" s="125" t="s">
        <v>591</v>
      </c>
      <c r="C159" s="125" t="s">
        <v>592</v>
      </c>
      <c r="D159" s="125" t="s">
        <v>104</v>
      </c>
      <c r="E159" s="126" t="s">
        <v>651</v>
      </c>
      <c r="F159" s="126" t="s">
        <v>129</v>
      </c>
      <c r="G159" s="125" t="s">
        <v>631</v>
      </c>
      <c r="H159" s="125" t="s">
        <v>594</v>
      </c>
      <c r="I159" s="125" t="s">
        <v>652</v>
      </c>
      <c r="J159" s="127" t="s">
        <v>29</v>
      </c>
      <c r="K159" s="127" t="s">
        <v>53</v>
      </c>
      <c r="L159" s="136">
        <v>119055.2</v>
      </c>
      <c r="M159" s="129" t="s">
        <v>113</v>
      </c>
      <c r="N159" s="129" t="str">
        <f t="shared" si="29"/>
        <v>02.2024</v>
      </c>
      <c r="O159" s="129" t="str">
        <f t="shared" si="30"/>
        <v>12.2024</v>
      </c>
      <c r="P159" s="129" t="s">
        <v>54</v>
      </c>
      <c r="Q159" s="129" t="s">
        <v>67</v>
      </c>
      <c r="R159" s="130" t="s">
        <v>30</v>
      </c>
      <c r="S159" s="129" t="s">
        <v>67</v>
      </c>
      <c r="T159" s="129" t="s">
        <v>56</v>
      </c>
      <c r="U159" s="129">
        <v>0</v>
      </c>
      <c r="V159" s="134" t="s">
        <v>70</v>
      </c>
      <c r="W159" s="125"/>
      <c r="X159" s="125"/>
      <c r="Y159" s="125"/>
      <c r="Z159" s="125"/>
    </row>
    <row r="160" spans="1:26" s="131" customFormat="1" ht="95.25" customHeight="1" x14ac:dyDescent="0.2">
      <c r="A160" s="129">
        <v>134</v>
      </c>
      <c r="B160" s="125" t="s">
        <v>591</v>
      </c>
      <c r="C160" s="125" t="s">
        <v>592</v>
      </c>
      <c r="D160" s="125" t="s">
        <v>104</v>
      </c>
      <c r="E160" s="126" t="s">
        <v>653</v>
      </c>
      <c r="F160" s="126" t="s">
        <v>129</v>
      </c>
      <c r="G160" s="125" t="s">
        <v>631</v>
      </c>
      <c r="H160" s="125" t="s">
        <v>594</v>
      </c>
      <c r="I160" s="125" t="s">
        <v>654</v>
      </c>
      <c r="J160" s="127" t="s">
        <v>29</v>
      </c>
      <c r="K160" s="127" t="s">
        <v>53</v>
      </c>
      <c r="L160" s="136">
        <v>205738.6</v>
      </c>
      <c r="M160" s="129" t="s">
        <v>113</v>
      </c>
      <c r="N160" s="129" t="str">
        <f t="shared" si="29"/>
        <v>02.2024</v>
      </c>
      <c r="O160" s="129" t="str">
        <f t="shared" si="30"/>
        <v>12.2024</v>
      </c>
      <c r="P160" s="129" t="s">
        <v>54</v>
      </c>
      <c r="Q160" s="129" t="s">
        <v>67</v>
      </c>
      <c r="R160" s="130" t="s">
        <v>30</v>
      </c>
      <c r="S160" s="129" t="s">
        <v>67</v>
      </c>
      <c r="T160" s="129" t="s">
        <v>56</v>
      </c>
      <c r="U160" s="129">
        <v>0</v>
      </c>
      <c r="V160" s="134" t="s">
        <v>70</v>
      </c>
      <c r="W160" s="125"/>
      <c r="X160" s="125"/>
      <c r="Y160" s="125"/>
      <c r="Z160" s="125"/>
    </row>
    <row r="161" spans="1:26" s="131" customFormat="1" ht="95.25" customHeight="1" x14ac:dyDescent="0.2">
      <c r="A161" s="129">
        <v>135</v>
      </c>
      <c r="B161" s="126" t="s">
        <v>660</v>
      </c>
      <c r="C161" s="126" t="s">
        <v>659</v>
      </c>
      <c r="D161" s="125" t="s">
        <v>104</v>
      </c>
      <c r="E161" s="126" t="s">
        <v>655</v>
      </c>
      <c r="F161" s="126" t="s">
        <v>129</v>
      </c>
      <c r="G161" s="126" t="s">
        <v>658</v>
      </c>
      <c r="H161" s="126" t="s">
        <v>657</v>
      </c>
      <c r="I161" s="126" t="s">
        <v>656</v>
      </c>
      <c r="J161" s="127" t="s">
        <v>29</v>
      </c>
      <c r="K161" s="127" t="s">
        <v>53</v>
      </c>
      <c r="L161" s="136">
        <v>122214.54</v>
      </c>
      <c r="M161" s="129" t="s">
        <v>113</v>
      </c>
      <c r="N161" s="129" t="str">
        <f t="shared" si="29"/>
        <v>02.2024</v>
      </c>
      <c r="O161" s="129" t="str">
        <f t="shared" si="30"/>
        <v>12.2024</v>
      </c>
      <c r="P161" s="129" t="s">
        <v>54</v>
      </c>
      <c r="Q161" s="129" t="s">
        <v>67</v>
      </c>
      <c r="R161" s="130" t="s">
        <v>30</v>
      </c>
      <c r="S161" s="129" t="s">
        <v>67</v>
      </c>
      <c r="T161" s="129" t="s">
        <v>56</v>
      </c>
      <c r="U161" s="129">
        <v>0</v>
      </c>
      <c r="V161" s="134" t="s">
        <v>70</v>
      </c>
      <c r="W161" s="125"/>
      <c r="X161" s="125"/>
      <c r="Y161" s="125"/>
      <c r="Z161" s="125"/>
    </row>
    <row r="162" spans="1:26" ht="47.25" customHeight="1" x14ac:dyDescent="0.2">
      <c r="A162" s="132">
        <v>136</v>
      </c>
      <c r="B162" s="53" t="s">
        <v>661</v>
      </c>
      <c r="C162" s="53" t="s">
        <v>662</v>
      </c>
      <c r="D162" s="132" t="s">
        <v>103</v>
      </c>
      <c r="E162" s="53" t="s">
        <v>663</v>
      </c>
      <c r="F162" s="133" t="s">
        <v>83</v>
      </c>
      <c r="G162" s="132">
        <v>796</v>
      </c>
      <c r="H162" s="132" t="s">
        <v>209</v>
      </c>
      <c r="I162" s="132">
        <v>7</v>
      </c>
      <c r="J162" s="133" t="s">
        <v>29</v>
      </c>
      <c r="K162" s="133" t="s">
        <v>53</v>
      </c>
      <c r="L162" s="135">
        <v>12208933.310000001</v>
      </c>
      <c r="M162" s="132" t="s">
        <v>113</v>
      </c>
      <c r="N162" s="132" t="str">
        <f t="shared" si="29"/>
        <v>02.2024</v>
      </c>
      <c r="O162" s="132" t="str">
        <f>"12.2024"</f>
        <v>12.2024</v>
      </c>
      <c r="P162" s="132" t="s">
        <v>116</v>
      </c>
      <c r="Q162" s="132" t="s">
        <v>56</v>
      </c>
      <c r="R162" s="134" t="s">
        <v>30</v>
      </c>
      <c r="S162" s="132" t="s">
        <v>56</v>
      </c>
      <c r="T162" s="132">
        <v>0</v>
      </c>
      <c r="U162" s="132">
        <v>0</v>
      </c>
      <c r="V162" s="141" t="s">
        <v>70</v>
      </c>
      <c r="W162" s="12"/>
      <c r="X162" s="12"/>
      <c r="Y162" s="12"/>
      <c r="Z162" s="12"/>
    </row>
    <row r="163" spans="1:26" ht="330.75" customHeight="1" x14ac:dyDescent="0.2">
      <c r="A163" s="138">
        <v>137</v>
      </c>
      <c r="B163" s="53" t="s">
        <v>667</v>
      </c>
      <c r="C163" s="53" t="s">
        <v>664</v>
      </c>
      <c r="D163" s="138" t="s">
        <v>106</v>
      </c>
      <c r="E163" s="53" t="s">
        <v>665</v>
      </c>
      <c r="F163" s="137" t="s">
        <v>83</v>
      </c>
      <c r="G163" s="138" t="s">
        <v>175</v>
      </c>
      <c r="H163" s="138" t="s">
        <v>175</v>
      </c>
      <c r="I163" s="138" t="s">
        <v>666</v>
      </c>
      <c r="J163" s="137" t="s">
        <v>29</v>
      </c>
      <c r="K163" s="137" t="s">
        <v>53</v>
      </c>
      <c r="L163" s="140">
        <v>10000000</v>
      </c>
      <c r="M163" s="138" t="s">
        <v>113</v>
      </c>
      <c r="N163" s="138" t="str">
        <f t="shared" si="29"/>
        <v>02.2024</v>
      </c>
      <c r="O163" s="138" t="str">
        <f>"12.2024"</f>
        <v>12.2024</v>
      </c>
      <c r="P163" s="138" t="s">
        <v>97</v>
      </c>
      <c r="Q163" s="138" t="s">
        <v>56</v>
      </c>
      <c r="R163" s="139" t="s">
        <v>30</v>
      </c>
      <c r="S163" s="138" t="s">
        <v>67</v>
      </c>
      <c r="T163" s="138">
        <v>0</v>
      </c>
      <c r="U163" s="138">
        <v>0</v>
      </c>
      <c r="V163" s="142" t="s">
        <v>70</v>
      </c>
      <c r="W163" s="12"/>
      <c r="X163" s="12"/>
      <c r="Y163" s="12"/>
      <c r="Z163" s="12"/>
    </row>
    <row r="164" spans="1:26" ht="67.5" x14ac:dyDescent="0.2">
      <c r="A164" s="145">
        <v>138</v>
      </c>
      <c r="B164" s="53" t="s">
        <v>668</v>
      </c>
      <c r="C164" s="53" t="s">
        <v>669</v>
      </c>
      <c r="D164" s="145" t="s">
        <v>104</v>
      </c>
      <c r="E164" s="126" t="s">
        <v>670</v>
      </c>
      <c r="F164" s="143" t="s">
        <v>129</v>
      </c>
      <c r="G164" s="145" t="s">
        <v>252</v>
      </c>
      <c r="H164" s="145" t="s">
        <v>253</v>
      </c>
      <c r="I164" s="126" t="s">
        <v>671</v>
      </c>
      <c r="J164" s="143" t="s">
        <v>29</v>
      </c>
      <c r="K164" s="143" t="s">
        <v>53</v>
      </c>
      <c r="L164" s="144" t="s">
        <v>672</v>
      </c>
      <c r="M164" s="145" t="s">
        <v>113</v>
      </c>
      <c r="N164" s="145" t="str">
        <f t="shared" si="29"/>
        <v>02.2024</v>
      </c>
      <c r="O164" s="145" t="str">
        <f>"01.2025"</f>
        <v>01.2025</v>
      </c>
      <c r="P164" s="145" t="s">
        <v>54</v>
      </c>
      <c r="Q164" s="125" t="s">
        <v>67</v>
      </c>
      <c r="R164" s="146" t="s">
        <v>30</v>
      </c>
      <c r="S164" s="148" t="s">
        <v>67</v>
      </c>
      <c r="T164" s="125" t="s">
        <v>56</v>
      </c>
      <c r="U164" s="125" t="s">
        <v>31</v>
      </c>
      <c r="V164" s="146" t="s">
        <v>70</v>
      </c>
      <c r="W164" s="147"/>
      <c r="X164" s="147"/>
      <c r="Y164" s="147"/>
      <c r="Z164" s="147"/>
    </row>
    <row r="165" spans="1:26" ht="45" x14ac:dyDescent="0.2">
      <c r="A165" s="151">
        <v>139</v>
      </c>
      <c r="B165" s="53" t="s">
        <v>673</v>
      </c>
      <c r="C165" s="53" t="s">
        <v>674</v>
      </c>
      <c r="D165" s="151" t="s">
        <v>103</v>
      </c>
      <c r="E165" s="126" t="s">
        <v>675</v>
      </c>
      <c r="F165" s="149" t="s">
        <v>83</v>
      </c>
      <c r="G165" s="151">
        <v>796</v>
      </c>
      <c r="H165" s="151" t="s">
        <v>209</v>
      </c>
      <c r="I165" s="126" t="s">
        <v>676</v>
      </c>
      <c r="J165" s="149" t="s">
        <v>29</v>
      </c>
      <c r="K165" s="149" t="s">
        <v>53</v>
      </c>
      <c r="L165" s="150">
        <v>5083480</v>
      </c>
      <c r="M165" s="151" t="s">
        <v>113</v>
      </c>
      <c r="N165" s="151" t="str">
        <f>"03.2024"</f>
        <v>03.2024</v>
      </c>
      <c r="O165" s="151">
        <v>12.202400000000001</v>
      </c>
      <c r="P165" s="151" t="s">
        <v>58</v>
      </c>
      <c r="Q165" s="125" t="s">
        <v>56</v>
      </c>
      <c r="R165" s="152" t="s">
        <v>30</v>
      </c>
      <c r="S165" s="151" t="s">
        <v>56</v>
      </c>
      <c r="T165" s="125" t="s">
        <v>31</v>
      </c>
      <c r="U165" s="125" t="s">
        <v>31</v>
      </c>
      <c r="V165" s="152" t="s">
        <v>70</v>
      </c>
      <c r="W165" s="147"/>
      <c r="X165" s="147"/>
      <c r="Y165" s="147"/>
      <c r="Z165" s="147"/>
    </row>
    <row r="166" spans="1:26" ht="45" x14ac:dyDescent="0.2">
      <c r="A166" s="151">
        <v>140</v>
      </c>
      <c r="B166" s="53" t="s">
        <v>677</v>
      </c>
      <c r="C166" s="53" t="s">
        <v>678</v>
      </c>
      <c r="D166" s="151" t="s">
        <v>103</v>
      </c>
      <c r="E166" s="126" t="s">
        <v>679</v>
      </c>
      <c r="F166" s="149" t="s">
        <v>83</v>
      </c>
      <c r="G166" s="151">
        <v>796</v>
      </c>
      <c r="H166" s="151" t="s">
        <v>209</v>
      </c>
      <c r="I166" s="126" t="s">
        <v>680</v>
      </c>
      <c r="J166" s="149" t="s">
        <v>29</v>
      </c>
      <c r="K166" s="149" t="s">
        <v>53</v>
      </c>
      <c r="L166" s="150">
        <v>1532000</v>
      </c>
      <c r="M166" s="151" t="s">
        <v>113</v>
      </c>
      <c r="N166" s="151" t="str">
        <f t="shared" ref="N166:N168" si="31">"03.2024"</f>
        <v>03.2024</v>
      </c>
      <c r="O166" s="151" t="str">
        <f>"12.2024"</f>
        <v>12.2024</v>
      </c>
      <c r="P166" s="151" t="s">
        <v>58</v>
      </c>
      <c r="Q166" s="125" t="s">
        <v>56</v>
      </c>
      <c r="R166" s="152" t="s">
        <v>30</v>
      </c>
      <c r="S166" s="151" t="s">
        <v>56</v>
      </c>
      <c r="T166" s="125" t="s">
        <v>31</v>
      </c>
      <c r="U166" s="125" t="s">
        <v>31</v>
      </c>
      <c r="V166" s="152" t="s">
        <v>70</v>
      </c>
      <c r="W166" s="147"/>
      <c r="X166" s="147"/>
      <c r="Y166" s="147"/>
      <c r="Z166" s="147"/>
    </row>
    <row r="167" spans="1:26" ht="155.25" customHeight="1" x14ac:dyDescent="0.2">
      <c r="A167" s="151">
        <v>141</v>
      </c>
      <c r="B167" s="53" t="s">
        <v>687</v>
      </c>
      <c r="C167" s="53" t="s">
        <v>681</v>
      </c>
      <c r="D167" s="167" t="s">
        <v>104</v>
      </c>
      <c r="E167" s="126" t="s">
        <v>683</v>
      </c>
      <c r="F167" s="149" t="s">
        <v>83</v>
      </c>
      <c r="G167" s="151">
        <v>876</v>
      </c>
      <c r="H167" s="151" t="s">
        <v>51</v>
      </c>
      <c r="I167" s="126" t="s">
        <v>682</v>
      </c>
      <c r="J167" s="149" t="s">
        <v>29</v>
      </c>
      <c r="K167" s="149" t="s">
        <v>53</v>
      </c>
      <c r="L167" s="150">
        <v>647067.37</v>
      </c>
      <c r="M167" s="151" t="s">
        <v>113</v>
      </c>
      <c r="N167" s="151" t="str">
        <f t="shared" si="31"/>
        <v>03.2024</v>
      </c>
      <c r="O167" s="151" t="str">
        <f>"10.2024"</f>
        <v>10.2024</v>
      </c>
      <c r="P167" s="151" t="s">
        <v>58</v>
      </c>
      <c r="Q167" s="125" t="s">
        <v>56</v>
      </c>
      <c r="R167" s="152" t="s">
        <v>30</v>
      </c>
      <c r="S167" s="151" t="s">
        <v>56</v>
      </c>
      <c r="T167" s="125" t="s">
        <v>31</v>
      </c>
      <c r="U167" s="125" t="s">
        <v>31</v>
      </c>
      <c r="V167" s="152" t="s">
        <v>70</v>
      </c>
      <c r="W167" s="147"/>
      <c r="X167" s="147"/>
      <c r="Y167" s="147"/>
      <c r="Z167" s="147"/>
    </row>
    <row r="168" spans="1:26" ht="409.5" customHeight="1" x14ac:dyDescent="0.2">
      <c r="A168" s="155" t="s">
        <v>684</v>
      </c>
      <c r="B168" s="159" t="s">
        <v>690</v>
      </c>
      <c r="C168" s="160" t="s">
        <v>688</v>
      </c>
      <c r="D168" s="156" t="s">
        <v>103</v>
      </c>
      <c r="E168" s="156" t="s">
        <v>685</v>
      </c>
      <c r="F168" s="161" t="s">
        <v>83</v>
      </c>
      <c r="G168" s="156" t="s">
        <v>273</v>
      </c>
      <c r="H168" s="156" t="s">
        <v>209</v>
      </c>
      <c r="I168" s="162" t="s">
        <v>686</v>
      </c>
      <c r="J168" s="156" t="s">
        <v>29</v>
      </c>
      <c r="K168" s="156" t="s">
        <v>53</v>
      </c>
      <c r="L168" s="156" t="s">
        <v>696</v>
      </c>
      <c r="M168" s="153" t="s">
        <v>113</v>
      </c>
      <c r="N168" s="153" t="str">
        <f t="shared" si="31"/>
        <v>03.2024</v>
      </c>
      <c r="O168" s="167" t="str">
        <f>"07.2024"</f>
        <v>07.2024</v>
      </c>
      <c r="P168" s="153" t="s">
        <v>116</v>
      </c>
      <c r="Q168" s="125" t="s">
        <v>56</v>
      </c>
      <c r="R168" s="154" t="s">
        <v>30</v>
      </c>
      <c r="S168" s="153" t="s">
        <v>56</v>
      </c>
      <c r="T168" s="156" t="s">
        <v>31</v>
      </c>
      <c r="U168" s="156" t="s">
        <v>31</v>
      </c>
      <c r="V168" s="168" t="s">
        <v>70</v>
      </c>
      <c r="W168" s="157"/>
      <c r="X168" s="157"/>
      <c r="Y168" s="157"/>
      <c r="Z168" s="158"/>
    </row>
    <row r="169" spans="1:26" ht="125.25" customHeight="1" x14ac:dyDescent="0.2">
      <c r="A169" s="155" t="s">
        <v>689</v>
      </c>
      <c r="B169" s="163" t="s">
        <v>691</v>
      </c>
      <c r="C169" s="163" t="s">
        <v>695</v>
      </c>
      <c r="D169" s="156" t="s">
        <v>103</v>
      </c>
      <c r="E169" s="156" t="s">
        <v>692</v>
      </c>
      <c r="F169" s="161" t="s">
        <v>83</v>
      </c>
      <c r="G169" s="156" t="s">
        <v>273</v>
      </c>
      <c r="H169" s="156" t="s">
        <v>209</v>
      </c>
      <c r="I169" s="160" t="s">
        <v>693</v>
      </c>
      <c r="J169" s="156" t="s">
        <v>29</v>
      </c>
      <c r="K169" s="156" t="s">
        <v>53</v>
      </c>
      <c r="L169" s="156" t="s">
        <v>694</v>
      </c>
      <c r="M169" s="153" t="s">
        <v>113</v>
      </c>
      <c r="N169" s="153">
        <v>3.2023999999999999</v>
      </c>
      <c r="O169" s="167" t="str">
        <f>"07.2024"</f>
        <v>07.2024</v>
      </c>
      <c r="P169" s="153" t="s">
        <v>97</v>
      </c>
      <c r="Q169" s="125" t="s">
        <v>56</v>
      </c>
      <c r="R169" s="154" t="s">
        <v>30</v>
      </c>
      <c r="S169" s="153" t="s">
        <v>67</v>
      </c>
      <c r="T169" s="156" t="s">
        <v>31</v>
      </c>
      <c r="U169" s="156" t="s">
        <v>31</v>
      </c>
      <c r="V169" s="168" t="s">
        <v>70</v>
      </c>
      <c r="W169" s="157"/>
      <c r="X169" s="157"/>
      <c r="Y169" s="157"/>
      <c r="Z169" s="158"/>
    </row>
    <row r="170" spans="1:26" hidden="1" x14ac:dyDescent="0.2">
      <c r="D170" s="7"/>
      <c r="O170" s="167" t="str">
        <f t="shared" ref="O170" si="32">"07.2024"</f>
        <v>07.2024</v>
      </c>
      <c r="V170" s="168" t="s">
        <v>70</v>
      </c>
    </row>
    <row r="171" spans="1:26" ht="106.5" customHeight="1" x14ac:dyDescent="0.2">
      <c r="A171" s="147" t="s">
        <v>697</v>
      </c>
      <c r="B171" s="159" t="s">
        <v>699</v>
      </c>
      <c r="C171" s="160" t="s">
        <v>700</v>
      </c>
      <c r="D171" s="160" t="s">
        <v>103</v>
      </c>
      <c r="E171" s="160" t="s">
        <v>701</v>
      </c>
      <c r="F171" s="161" t="s">
        <v>83</v>
      </c>
      <c r="G171" s="160" t="s">
        <v>273</v>
      </c>
      <c r="H171" s="160" t="s">
        <v>209</v>
      </c>
      <c r="I171" s="126" t="s">
        <v>702</v>
      </c>
      <c r="J171" s="126" t="s">
        <v>29</v>
      </c>
      <c r="K171" s="126" t="s">
        <v>53</v>
      </c>
      <c r="L171" s="126" t="s">
        <v>703</v>
      </c>
      <c r="M171" s="126" t="s">
        <v>113</v>
      </c>
      <c r="N171" s="126" t="s">
        <v>704</v>
      </c>
      <c r="O171" s="167" t="str">
        <f>"09.2024"</f>
        <v>09.2024</v>
      </c>
      <c r="P171" s="126" t="s">
        <v>116</v>
      </c>
      <c r="Q171" s="126" t="s">
        <v>56</v>
      </c>
      <c r="R171" s="126" t="s">
        <v>30</v>
      </c>
      <c r="S171" s="126" t="s">
        <v>56</v>
      </c>
      <c r="T171" s="126" t="s">
        <v>31</v>
      </c>
      <c r="U171" s="126" t="s">
        <v>31</v>
      </c>
      <c r="V171" s="168" t="s">
        <v>70</v>
      </c>
      <c r="W171" s="166"/>
      <c r="X171" s="166"/>
      <c r="Y171" s="166"/>
      <c r="Z171" s="166"/>
    </row>
    <row r="172" spans="1:26" ht="214.5" customHeight="1" x14ac:dyDescent="0.2">
      <c r="A172" s="147" t="s">
        <v>698</v>
      </c>
      <c r="B172" s="163" t="s">
        <v>705</v>
      </c>
      <c r="C172" s="163" t="s">
        <v>706</v>
      </c>
      <c r="D172" s="156" t="s">
        <v>103</v>
      </c>
      <c r="E172" s="160" t="s">
        <v>707</v>
      </c>
      <c r="F172" s="161" t="s">
        <v>83</v>
      </c>
      <c r="G172" s="156" t="s">
        <v>708</v>
      </c>
      <c r="H172" s="156" t="s">
        <v>709</v>
      </c>
      <c r="I172" s="160" t="s">
        <v>710</v>
      </c>
      <c r="J172" s="156" t="s">
        <v>29</v>
      </c>
      <c r="K172" s="156" t="s">
        <v>53</v>
      </c>
      <c r="L172" s="156" t="s">
        <v>711</v>
      </c>
      <c r="M172" s="164" t="s">
        <v>113</v>
      </c>
      <c r="N172" s="164">
        <v>3.2023999999999999</v>
      </c>
      <c r="O172" s="167" t="str">
        <f>"06.2024"</f>
        <v>06.2024</v>
      </c>
      <c r="P172" s="164" t="s">
        <v>116</v>
      </c>
      <c r="Q172" s="125" t="s">
        <v>56</v>
      </c>
      <c r="R172" s="165" t="s">
        <v>30</v>
      </c>
      <c r="S172" s="164" t="s">
        <v>56</v>
      </c>
      <c r="T172" s="156" t="s">
        <v>31</v>
      </c>
      <c r="U172" s="156" t="s">
        <v>31</v>
      </c>
      <c r="V172" s="156" t="s">
        <v>70</v>
      </c>
      <c r="W172" s="166"/>
      <c r="X172" s="166"/>
      <c r="Y172" s="166"/>
      <c r="Z172" s="166"/>
    </row>
    <row r="173" spans="1:26" ht="77.25" customHeight="1" x14ac:dyDescent="0.2">
      <c r="A173" s="125" t="s">
        <v>712</v>
      </c>
      <c r="B173" s="126" t="s">
        <v>125</v>
      </c>
      <c r="C173" s="160" t="s">
        <v>126</v>
      </c>
      <c r="D173" s="156" t="s">
        <v>104</v>
      </c>
      <c r="E173" s="126" t="s">
        <v>205</v>
      </c>
      <c r="F173" s="169" t="s">
        <v>129</v>
      </c>
      <c r="G173" s="125" t="s">
        <v>119</v>
      </c>
      <c r="H173" s="125" t="s">
        <v>51</v>
      </c>
      <c r="I173" s="126" t="s">
        <v>713</v>
      </c>
      <c r="J173" s="125" t="s">
        <v>29</v>
      </c>
      <c r="K173" s="125" t="s">
        <v>53</v>
      </c>
      <c r="L173" s="125" t="s">
        <v>714</v>
      </c>
      <c r="M173" s="167" t="s">
        <v>113</v>
      </c>
      <c r="N173" s="167" t="str">
        <f>"03.2024"</f>
        <v>03.2024</v>
      </c>
      <c r="O173" s="167" t="str">
        <f>"04.2024"</f>
        <v>04.2024</v>
      </c>
      <c r="P173" s="167" t="s">
        <v>715</v>
      </c>
      <c r="Q173" s="125" t="s">
        <v>56</v>
      </c>
      <c r="R173" s="168" t="s">
        <v>30</v>
      </c>
      <c r="S173" s="167" t="s">
        <v>56</v>
      </c>
      <c r="T173" s="156" t="s">
        <v>31</v>
      </c>
      <c r="U173" s="156" t="s">
        <v>31</v>
      </c>
      <c r="V173" s="156" t="s">
        <v>70</v>
      </c>
      <c r="W173" s="166"/>
      <c r="X173" s="166"/>
      <c r="Y173" s="166"/>
      <c r="Z173" s="166"/>
    </row>
    <row r="174" spans="1:26" ht="139.5" customHeight="1" x14ac:dyDescent="0.2">
      <c r="A174" s="125" t="s">
        <v>716</v>
      </c>
      <c r="B174" s="126" t="s">
        <v>717</v>
      </c>
      <c r="C174" s="126" t="s">
        <v>718</v>
      </c>
      <c r="D174" s="156" t="s">
        <v>104</v>
      </c>
      <c r="E174" s="126" t="s">
        <v>719</v>
      </c>
      <c r="F174" s="169" t="s">
        <v>83</v>
      </c>
      <c r="G174" s="125" t="s">
        <v>119</v>
      </c>
      <c r="H174" s="125" t="s">
        <v>51</v>
      </c>
      <c r="I174" s="126" t="s">
        <v>720</v>
      </c>
      <c r="J174" s="125" t="s">
        <v>29</v>
      </c>
      <c r="K174" s="125" t="s">
        <v>53</v>
      </c>
      <c r="L174" s="125" t="s">
        <v>721</v>
      </c>
      <c r="M174" s="167" t="s">
        <v>113</v>
      </c>
      <c r="N174" s="167">
        <v>3.2023999999999999</v>
      </c>
      <c r="O174" s="167" t="str">
        <f>"12.2024"</f>
        <v>12.2024</v>
      </c>
      <c r="P174" s="167" t="s">
        <v>116</v>
      </c>
      <c r="Q174" s="125" t="s">
        <v>56</v>
      </c>
      <c r="R174" s="168" t="s">
        <v>30</v>
      </c>
      <c r="S174" s="167" t="s">
        <v>56</v>
      </c>
      <c r="T174" s="156" t="s">
        <v>31</v>
      </c>
      <c r="U174" s="156" t="s">
        <v>31</v>
      </c>
      <c r="V174" s="156" t="s">
        <v>70</v>
      </c>
      <c r="W174" s="166"/>
      <c r="X174" s="166"/>
      <c r="Y174" s="166"/>
      <c r="Z174" s="166"/>
    </row>
    <row r="175" spans="1:26" ht="45" x14ac:dyDescent="0.2">
      <c r="A175" s="170">
        <v>148</v>
      </c>
      <c r="B175" s="177" t="s">
        <v>722</v>
      </c>
      <c r="C175" s="177" t="s">
        <v>723</v>
      </c>
      <c r="D175" s="170" t="s">
        <v>103</v>
      </c>
      <c r="E175" s="160" t="s">
        <v>724</v>
      </c>
      <c r="F175" s="176" t="s">
        <v>83</v>
      </c>
      <c r="G175" s="160" t="s">
        <v>175</v>
      </c>
      <c r="H175" s="175" t="s">
        <v>175</v>
      </c>
      <c r="I175" s="170" t="s">
        <v>725</v>
      </c>
      <c r="J175" s="156" t="s">
        <v>29</v>
      </c>
      <c r="K175" s="156" t="s">
        <v>53</v>
      </c>
      <c r="L175" s="178">
        <v>1000000</v>
      </c>
      <c r="M175" s="170" t="s">
        <v>113</v>
      </c>
      <c r="N175" s="170" t="str">
        <f t="shared" ref="N175:N180" si="33">"03.2024"</f>
        <v>03.2024</v>
      </c>
      <c r="O175" s="156" t="s">
        <v>726</v>
      </c>
      <c r="P175" s="170" t="s">
        <v>116</v>
      </c>
      <c r="Q175" s="156" t="s">
        <v>56</v>
      </c>
      <c r="R175" s="175" t="s">
        <v>30</v>
      </c>
      <c r="S175" s="170" t="s">
        <v>56</v>
      </c>
      <c r="T175" s="156" t="s">
        <v>31</v>
      </c>
      <c r="U175" s="156" t="s">
        <v>31</v>
      </c>
      <c r="V175" s="156" t="s">
        <v>70</v>
      </c>
      <c r="W175" s="179"/>
      <c r="X175" s="179"/>
      <c r="Y175" s="179"/>
      <c r="Z175" s="179"/>
    </row>
    <row r="176" spans="1:26" ht="156.75" customHeight="1" x14ac:dyDescent="0.2">
      <c r="A176" s="170">
        <v>149</v>
      </c>
      <c r="B176" s="177" t="s">
        <v>727</v>
      </c>
      <c r="C176" s="177" t="s">
        <v>728</v>
      </c>
      <c r="D176" s="170" t="s">
        <v>103</v>
      </c>
      <c r="E176" s="160" t="s">
        <v>729</v>
      </c>
      <c r="F176" s="176" t="s">
        <v>83</v>
      </c>
      <c r="G176" s="170" t="s">
        <v>730</v>
      </c>
      <c r="H176" s="170" t="s">
        <v>731</v>
      </c>
      <c r="I176" s="160" t="s">
        <v>732</v>
      </c>
      <c r="J176" s="156" t="s">
        <v>29</v>
      </c>
      <c r="K176" s="156" t="s">
        <v>53</v>
      </c>
      <c r="L176" s="178">
        <v>525396.16</v>
      </c>
      <c r="M176" s="170" t="s">
        <v>113</v>
      </c>
      <c r="N176" s="170" t="str">
        <f t="shared" si="33"/>
        <v>03.2024</v>
      </c>
      <c r="O176" s="156" t="s">
        <v>726</v>
      </c>
      <c r="P176" s="170" t="s">
        <v>116</v>
      </c>
      <c r="Q176" s="156" t="s">
        <v>56</v>
      </c>
      <c r="R176" s="175" t="s">
        <v>30</v>
      </c>
      <c r="S176" s="170" t="s">
        <v>56</v>
      </c>
      <c r="T176" s="156" t="s">
        <v>31</v>
      </c>
      <c r="U176" s="156" t="s">
        <v>31</v>
      </c>
      <c r="V176" s="156" t="s">
        <v>70</v>
      </c>
      <c r="W176" s="179"/>
      <c r="X176" s="179"/>
      <c r="Y176" s="179"/>
      <c r="Z176" s="179"/>
    </row>
    <row r="177" spans="1:26" ht="45" x14ac:dyDescent="0.2">
      <c r="A177" s="170">
        <v>150</v>
      </c>
      <c r="B177" s="177" t="s">
        <v>733</v>
      </c>
      <c r="C177" s="177" t="s">
        <v>734</v>
      </c>
      <c r="D177" s="170" t="s">
        <v>103</v>
      </c>
      <c r="E177" s="160" t="s">
        <v>735</v>
      </c>
      <c r="F177" s="176" t="s">
        <v>83</v>
      </c>
      <c r="G177" s="170">
        <v>166</v>
      </c>
      <c r="H177" s="156" t="s">
        <v>709</v>
      </c>
      <c r="I177" s="160" t="s">
        <v>736</v>
      </c>
      <c r="J177" s="156" t="s">
        <v>29</v>
      </c>
      <c r="K177" s="156" t="s">
        <v>53</v>
      </c>
      <c r="L177" s="178">
        <v>1264961.5</v>
      </c>
      <c r="M177" s="170" t="s">
        <v>113</v>
      </c>
      <c r="N177" s="170" t="str">
        <f t="shared" si="33"/>
        <v>03.2024</v>
      </c>
      <c r="O177" s="170">
        <v>12.202400000000001</v>
      </c>
      <c r="P177" s="170" t="s">
        <v>116</v>
      </c>
      <c r="Q177" s="156" t="s">
        <v>56</v>
      </c>
      <c r="R177" s="175" t="s">
        <v>30</v>
      </c>
      <c r="S177" s="170" t="s">
        <v>56</v>
      </c>
      <c r="T177" s="156" t="s">
        <v>31</v>
      </c>
      <c r="U177" s="156" t="s">
        <v>31</v>
      </c>
      <c r="V177" s="156" t="s">
        <v>70</v>
      </c>
      <c r="W177" s="179"/>
      <c r="X177" s="179"/>
      <c r="Y177" s="179"/>
      <c r="Z177" s="179"/>
    </row>
    <row r="178" spans="1:26" ht="45" x14ac:dyDescent="0.2">
      <c r="A178" s="170">
        <v>151</v>
      </c>
      <c r="B178" s="177" t="s">
        <v>737</v>
      </c>
      <c r="C178" s="177" t="s">
        <v>738</v>
      </c>
      <c r="D178" s="170" t="s">
        <v>103</v>
      </c>
      <c r="E178" s="160" t="s">
        <v>739</v>
      </c>
      <c r="F178" s="176" t="s">
        <v>83</v>
      </c>
      <c r="G178" s="160" t="s">
        <v>175</v>
      </c>
      <c r="H178" s="175" t="s">
        <v>175</v>
      </c>
      <c r="I178" s="170" t="s">
        <v>725</v>
      </c>
      <c r="J178" s="156" t="s">
        <v>29</v>
      </c>
      <c r="K178" s="156" t="s">
        <v>53</v>
      </c>
      <c r="L178" s="178">
        <v>1000000</v>
      </c>
      <c r="M178" s="170" t="s">
        <v>113</v>
      </c>
      <c r="N178" s="170" t="str">
        <f t="shared" si="33"/>
        <v>03.2024</v>
      </c>
      <c r="O178" s="170">
        <v>12.202400000000001</v>
      </c>
      <c r="P178" s="170" t="s">
        <v>116</v>
      </c>
      <c r="Q178" s="156" t="s">
        <v>56</v>
      </c>
      <c r="R178" s="175" t="s">
        <v>30</v>
      </c>
      <c r="S178" s="170" t="s">
        <v>56</v>
      </c>
      <c r="T178" s="156" t="s">
        <v>31</v>
      </c>
      <c r="U178" s="156" t="s">
        <v>31</v>
      </c>
      <c r="V178" s="156" t="s">
        <v>70</v>
      </c>
      <c r="W178" s="179"/>
      <c r="X178" s="179"/>
      <c r="Y178" s="179"/>
      <c r="Z178" s="179"/>
    </row>
    <row r="179" spans="1:26" ht="90.75" customHeight="1" x14ac:dyDescent="0.2">
      <c r="A179" s="170">
        <v>152</v>
      </c>
      <c r="B179" s="177" t="s">
        <v>740</v>
      </c>
      <c r="C179" s="177" t="s">
        <v>741</v>
      </c>
      <c r="D179" s="170" t="s">
        <v>103</v>
      </c>
      <c r="E179" s="160" t="s">
        <v>742</v>
      </c>
      <c r="F179" s="176" t="s">
        <v>83</v>
      </c>
      <c r="G179" s="170" t="s">
        <v>743</v>
      </c>
      <c r="H179" s="170" t="s">
        <v>175</v>
      </c>
      <c r="I179" s="170" t="s">
        <v>744</v>
      </c>
      <c r="J179" s="156" t="s">
        <v>29</v>
      </c>
      <c r="K179" s="156" t="s">
        <v>53</v>
      </c>
      <c r="L179" s="178">
        <v>2000000</v>
      </c>
      <c r="M179" s="170" t="s">
        <v>113</v>
      </c>
      <c r="N179" s="170" t="str">
        <f t="shared" si="33"/>
        <v>03.2024</v>
      </c>
      <c r="O179" s="170">
        <v>12.202400000000001</v>
      </c>
      <c r="P179" s="170" t="s">
        <v>116</v>
      </c>
      <c r="Q179" s="156" t="s">
        <v>56</v>
      </c>
      <c r="R179" s="175" t="s">
        <v>30</v>
      </c>
      <c r="S179" s="170" t="s">
        <v>56</v>
      </c>
      <c r="T179" s="156" t="s">
        <v>31</v>
      </c>
      <c r="U179" s="156" t="s">
        <v>31</v>
      </c>
      <c r="V179" s="156" t="s">
        <v>70</v>
      </c>
      <c r="W179" s="179"/>
      <c r="X179" s="179"/>
      <c r="Y179" s="179"/>
      <c r="Z179" s="179"/>
    </row>
    <row r="180" spans="1:26" ht="126" customHeight="1" x14ac:dyDescent="0.2">
      <c r="A180" s="173">
        <v>153</v>
      </c>
      <c r="B180" s="53" t="s">
        <v>752</v>
      </c>
      <c r="C180" s="53" t="s">
        <v>753</v>
      </c>
      <c r="D180" s="173" t="s">
        <v>103</v>
      </c>
      <c r="E180" s="126" t="s">
        <v>745</v>
      </c>
      <c r="F180" s="171" t="s">
        <v>83</v>
      </c>
      <c r="G180" s="173" t="s">
        <v>746</v>
      </c>
      <c r="H180" s="173" t="s">
        <v>747</v>
      </c>
      <c r="I180" s="126" t="s">
        <v>748</v>
      </c>
      <c r="J180" s="125" t="s">
        <v>29</v>
      </c>
      <c r="K180" s="125" t="s">
        <v>53</v>
      </c>
      <c r="L180" s="172">
        <v>1879914</v>
      </c>
      <c r="M180" s="173" t="s">
        <v>113</v>
      </c>
      <c r="N180" s="173" t="str">
        <f t="shared" si="33"/>
        <v>03.2024</v>
      </c>
      <c r="O180" s="173">
        <v>12.202400000000001</v>
      </c>
      <c r="P180" s="173" t="s">
        <v>116</v>
      </c>
      <c r="Q180" s="125" t="s">
        <v>56</v>
      </c>
      <c r="R180" s="174" t="s">
        <v>30</v>
      </c>
      <c r="S180" s="173" t="s">
        <v>56</v>
      </c>
      <c r="T180" s="125" t="s">
        <v>31</v>
      </c>
      <c r="U180" s="125" t="s">
        <v>31</v>
      </c>
      <c r="V180" s="156" t="s">
        <v>70</v>
      </c>
      <c r="W180" s="147"/>
      <c r="X180" s="147"/>
      <c r="Y180" s="147"/>
      <c r="Z180" s="147"/>
    </row>
    <row r="181" spans="1:26" ht="126" customHeight="1" x14ac:dyDescent="0.2">
      <c r="A181" s="181">
        <v>154</v>
      </c>
      <c r="B181" s="53" t="s">
        <v>629</v>
      </c>
      <c r="C181" s="53" t="s">
        <v>630</v>
      </c>
      <c r="D181" s="125" t="s">
        <v>104</v>
      </c>
      <c r="E181" s="126" t="s">
        <v>749</v>
      </c>
      <c r="F181" s="126" t="s">
        <v>129</v>
      </c>
      <c r="G181" s="181">
        <v>245</v>
      </c>
      <c r="H181" s="125" t="s">
        <v>594</v>
      </c>
      <c r="I181" s="126" t="s">
        <v>750</v>
      </c>
      <c r="J181" s="125" t="s">
        <v>29</v>
      </c>
      <c r="K181" s="125" t="s">
        <v>53</v>
      </c>
      <c r="L181" s="126" t="s">
        <v>751</v>
      </c>
      <c r="M181" s="181" t="s">
        <v>113</v>
      </c>
      <c r="N181" s="181" t="str">
        <f t="shared" ref="N181:N200" si="34">"03.2024"</f>
        <v>03.2024</v>
      </c>
      <c r="O181" s="181" t="str">
        <f>"01.2025"</f>
        <v>01.2025</v>
      </c>
      <c r="P181" s="181" t="s">
        <v>54</v>
      </c>
      <c r="Q181" s="181" t="s">
        <v>67</v>
      </c>
      <c r="R181" s="182" t="s">
        <v>30</v>
      </c>
      <c r="S181" s="181" t="s">
        <v>67</v>
      </c>
      <c r="T181" s="181" t="s">
        <v>56</v>
      </c>
      <c r="U181" s="125" t="s">
        <v>31</v>
      </c>
      <c r="V181" s="156" t="s">
        <v>70</v>
      </c>
      <c r="W181" s="147"/>
      <c r="X181" s="147"/>
      <c r="Y181" s="147"/>
      <c r="Z181" s="147"/>
    </row>
    <row r="182" spans="1:26" ht="143.25" customHeight="1" x14ac:dyDescent="0.2">
      <c r="A182" s="181">
        <v>155</v>
      </c>
      <c r="B182" s="53" t="s">
        <v>756</v>
      </c>
      <c r="C182" s="53" t="s">
        <v>757</v>
      </c>
      <c r="D182" s="125" t="s">
        <v>103</v>
      </c>
      <c r="E182" s="126" t="s">
        <v>754</v>
      </c>
      <c r="F182" s="126" t="s">
        <v>83</v>
      </c>
      <c r="G182" s="181">
        <v>796</v>
      </c>
      <c r="H182" s="126" t="s">
        <v>758</v>
      </c>
      <c r="I182" s="126" t="s">
        <v>759</v>
      </c>
      <c r="J182" s="125" t="s">
        <v>29</v>
      </c>
      <c r="K182" s="125" t="s">
        <v>53</v>
      </c>
      <c r="L182" s="126" t="s">
        <v>755</v>
      </c>
      <c r="M182" s="181" t="s">
        <v>113</v>
      </c>
      <c r="N182" s="181" t="str">
        <f t="shared" si="34"/>
        <v>03.2024</v>
      </c>
      <c r="O182" s="181">
        <v>12.202400000000001</v>
      </c>
      <c r="P182" s="181" t="s">
        <v>116</v>
      </c>
      <c r="Q182" s="181" t="s">
        <v>56</v>
      </c>
      <c r="R182" s="182" t="s">
        <v>30</v>
      </c>
      <c r="S182" s="181" t="s">
        <v>56</v>
      </c>
      <c r="T182" s="181">
        <v>0</v>
      </c>
      <c r="U182" s="125" t="s">
        <v>31</v>
      </c>
      <c r="V182" s="156" t="s">
        <v>70</v>
      </c>
      <c r="W182" s="147"/>
      <c r="X182" s="147"/>
      <c r="Y182" s="147"/>
      <c r="Z182" s="147"/>
    </row>
    <row r="183" spans="1:26" ht="126" customHeight="1" x14ac:dyDescent="0.2">
      <c r="A183" s="181">
        <v>156</v>
      </c>
      <c r="B183" s="53" t="s">
        <v>760</v>
      </c>
      <c r="C183" s="53" t="s">
        <v>767</v>
      </c>
      <c r="D183" s="125" t="s">
        <v>103</v>
      </c>
      <c r="E183" s="126" t="s">
        <v>761</v>
      </c>
      <c r="F183" s="126" t="s">
        <v>83</v>
      </c>
      <c r="G183" s="181" t="s">
        <v>762</v>
      </c>
      <c r="H183" s="126" t="s">
        <v>763</v>
      </c>
      <c r="I183" s="126" t="s">
        <v>764</v>
      </c>
      <c r="J183" s="125" t="s">
        <v>29</v>
      </c>
      <c r="K183" s="125" t="s">
        <v>53</v>
      </c>
      <c r="L183" s="126" t="s">
        <v>765</v>
      </c>
      <c r="M183" s="181" t="s">
        <v>113</v>
      </c>
      <c r="N183" s="181" t="str">
        <f t="shared" si="34"/>
        <v>03.2024</v>
      </c>
      <c r="O183" s="181" t="str">
        <f>"04.2024"</f>
        <v>04.2024</v>
      </c>
      <c r="P183" s="181" t="s">
        <v>116</v>
      </c>
      <c r="Q183" s="181" t="s">
        <v>56</v>
      </c>
      <c r="R183" s="182" t="s">
        <v>30</v>
      </c>
      <c r="S183" s="181" t="s">
        <v>56</v>
      </c>
      <c r="T183" s="181">
        <v>0</v>
      </c>
      <c r="U183" s="125" t="s">
        <v>31</v>
      </c>
      <c r="V183" s="156" t="s">
        <v>70</v>
      </c>
      <c r="W183" s="147"/>
      <c r="X183" s="147"/>
      <c r="Y183" s="147"/>
      <c r="Z183" s="147"/>
    </row>
    <row r="184" spans="1:26" ht="126" customHeight="1" x14ac:dyDescent="0.2">
      <c r="A184" s="181">
        <v>157</v>
      </c>
      <c r="B184" s="53" t="s">
        <v>766</v>
      </c>
      <c r="C184" s="53" t="s">
        <v>768</v>
      </c>
      <c r="D184" s="125" t="s">
        <v>103</v>
      </c>
      <c r="E184" s="126" t="s">
        <v>769</v>
      </c>
      <c r="F184" s="126" t="s">
        <v>83</v>
      </c>
      <c r="G184" s="181" t="s">
        <v>773</v>
      </c>
      <c r="H184" s="126" t="s">
        <v>770</v>
      </c>
      <c r="I184" s="126" t="s">
        <v>771</v>
      </c>
      <c r="J184" s="125" t="s">
        <v>29</v>
      </c>
      <c r="K184" s="125" t="s">
        <v>53</v>
      </c>
      <c r="L184" s="126" t="s">
        <v>772</v>
      </c>
      <c r="M184" s="181" t="s">
        <v>113</v>
      </c>
      <c r="N184" s="181" t="str">
        <f t="shared" si="34"/>
        <v>03.2024</v>
      </c>
      <c r="O184" s="181">
        <v>12.202400000000001</v>
      </c>
      <c r="P184" s="181" t="s">
        <v>116</v>
      </c>
      <c r="Q184" s="181" t="s">
        <v>56</v>
      </c>
      <c r="R184" s="182" t="s">
        <v>30</v>
      </c>
      <c r="S184" s="181" t="s">
        <v>56</v>
      </c>
      <c r="T184" s="181">
        <v>0</v>
      </c>
      <c r="U184" s="125" t="s">
        <v>31</v>
      </c>
      <c r="V184" s="156" t="s">
        <v>70</v>
      </c>
      <c r="W184" s="147"/>
      <c r="X184" s="147"/>
      <c r="Y184" s="147"/>
      <c r="Z184" s="147"/>
    </row>
    <row r="185" spans="1:26" ht="126" customHeight="1" x14ac:dyDescent="0.2">
      <c r="A185" s="181">
        <v>158</v>
      </c>
      <c r="B185" s="53" t="s">
        <v>774</v>
      </c>
      <c r="C185" s="53" t="s">
        <v>775</v>
      </c>
      <c r="D185" s="125" t="s">
        <v>103</v>
      </c>
      <c r="E185" s="126" t="s">
        <v>776</v>
      </c>
      <c r="F185" s="126" t="s">
        <v>83</v>
      </c>
      <c r="G185" s="181" t="s">
        <v>318</v>
      </c>
      <c r="H185" s="126" t="s">
        <v>319</v>
      </c>
      <c r="I185" s="126" t="s">
        <v>799</v>
      </c>
      <c r="J185" s="125" t="s">
        <v>29</v>
      </c>
      <c r="K185" s="125" t="s">
        <v>53</v>
      </c>
      <c r="L185" s="126" t="s">
        <v>777</v>
      </c>
      <c r="M185" s="181" t="s">
        <v>113</v>
      </c>
      <c r="N185" s="181" t="str">
        <f t="shared" si="34"/>
        <v>03.2024</v>
      </c>
      <c r="O185" s="181">
        <v>12.202400000000001</v>
      </c>
      <c r="P185" s="181" t="s">
        <v>116</v>
      </c>
      <c r="Q185" s="181" t="s">
        <v>56</v>
      </c>
      <c r="R185" s="182" t="s">
        <v>30</v>
      </c>
      <c r="S185" s="181" t="s">
        <v>56</v>
      </c>
      <c r="T185" s="181">
        <v>0</v>
      </c>
      <c r="U185" s="125" t="s">
        <v>31</v>
      </c>
      <c r="V185" s="156" t="s">
        <v>70</v>
      </c>
      <c r="W185" s="147"/>
      <c r="X185" s="147"/>
      <c r="Y185" s="147"/>
      <c r="Z185" s="147"/>
    </row>
    <row r="186" spans="1:26" ht="126" customHeight="1" x14ac:dyDescent="0.2">
      <c r="A186" s="181">
        <v>159</v>
      </c>
      <c r="B186" s="53" t="s">
        <v>778</v>
      </c>
      <c r="C186" s="53" t="s">
        <v>779</v>
      </c>
      <c r="D186" s="125" t="s">
        <v>103</v>
      </c>
      <c r="E186" s="126" t="s">
        <v>780</v>
      </c>
      <c r="F186" s="126" t="s">
        <v>83</v>
      </c>
      <c r="G186" s="181" t="s">
        <v>599</v>
      </c>
      <c r="H186" s="126" t="s">
        <v>600</v>
      </c>
      <c r="I186" s="126" t="s">
        <v>799</v>
      </c>
      <c r="J186" s="125" t="s">
        <v>29</v>
      </c>
      <c r="K186" s="125" t="s">
        <v>53</v>
      </c>
      <c r="L186" s="126" t="s">
        <v>781</v>
      </c>
      <c r="M186" s="181" t="s">
        <v>113</v>
      </c>
      <c r="N186" s="181" t="str">
        <f t="shared" si="34"/>
        <v>03.2024</v>
      </c>
      <c r="O186" s="181">
        <v>12.202400000000001</v>
      </c>
      <c r="P186" s="181" t="s">
        <v>116</v>
      </c>
      <c r="Q186" s="181" t="s">
        <v>56</v>
      </c>
      <c r="R186" s="182" t="s">
        <v>30</v>
      </c>
      <c r="S186" s="181" t="s">
        <v>56</v>
      </c>
      <c r="T186" s="181">
        <v>0</v>
      </c>
      <c r="U186" s="125" t="s">
        <v>31</v>
      </c>
      <c r="V186" s="156" t="s">
        <v>70</v>
      </c>
      <c r="W186" s="147"/>
      <c r="X186" s="147"/>
      <c r="Y186" s="147"/>
      <c r="Z186" s="147"/>
    </row>
    <row r="187" spans="1:26" ht="126" customHeight="1" x14ac:dyDescent="0.2">
      <c r="A187" s="181">
        <v>160</v>
      </c>
      <c r="B187" s="53" t="s">
        <v>782</v>
      </c>
      <c r="C187" s="53" t="s">
        <v>783</v>
      </c>
      <c r="D187" s="125" t="s">
        <v>103</v>
      </c>
      <c r="E187" s="126" t="s">
        <v>784</v>
      </c>
      <c r="F187" s="126" t="s">
        <v>83</v>
      </c>
      <c r="G187" s="181">
        <v>166</v>
      </c>
      <c r="H187" s="125" t="s">
        <v>709</v>
      </c>
      <c r="I187" s="126" t="s">
        <v>785</v>
      </c>
      <c r="J187" s="125" t="s">
        <v>29</v>
      </c>
      <c r="K187" s="125" t="s">
        <v>53</v>
      </c>
      <c r="L187" s="126" t="s">
        <v>786</v>
      </c>
      <c r="M187" s="181" t="s">
        <v>113</v>
      </c>
      <c r="N187" s="181" t="str">
        <f t="shared" si="34"/>
        <v>03.2024</v>
      </c>
      <c r="O187" s="181">
        <v>12.202400000000001</v>
      </c>
      <c r="P187" s="181" t="s">
        <v>116</v>
      </c>
      <c r="Q187" s="181" t="s">
        <v>56</v>
      </c>
      <c r="R187" s="182" t="s">
        <v>30</v>
      </c>
      <c r="S187" s="181" t="s">
        <v>56</v>
      </c>
      <c r="T187" s="181">
        <v>0</v>
      </c>
      <c r="U187" s="125" t="s">
        <v>31</v>
      </c>
      <c r="V187" s="156" t="s">
        <v>70</v>
      </c>
      <c r="W187" s="147"/>
      <c r="X187" s="147"/>
      <c r="Y187" s="147"/>
      <c r="Z187" s="147"/>
    </row>
    <row r="188" spans="1:26" ht="136.5" customHeight="1" x14ac:dyDescent="0.2">
      <c r="A188" s="181">
        <v>161</v>
      </c>
      <c r="B188" s="53" t="s">
        <v>787</v>
      </c>
      <c r="C188" s="53" t="s">
        <v>788</v>
      </c>
      <c r="D188" s="125" t="s">
        <v>103</v>
      </c>
      <c r="E188" s="126" t="s">
        <v>789</v>
      </c>
      <c r="F188" s="126" t="s">
        <v>83</v>
      </c>
      <c r="G188" s="181">
        <v>796</v>
      </c>
      <c r="H188" s="126" t="s">
        <v>396</v>
      </c>
      <c r="I188" s="126" t="s">
        <v>798</v>
      </c>
      <c r="J188" s="125" t="s">
        <v>29</v>
      </c>
      <c r="K188" s="125" t="s">
        <v>53</v>
      </c>
      <c r="L188" s="126" t="s">
        <v>777</v>
      </c>
      <c r="M188" s="181" t="s">
        <v>113</v>
      </c>
      <c r="N188" s="181" t="str">
        <f t="shared" si="34"/>
        <v>03.2024</v>
      </c>
      <c r="O188" s="181">
        <v>12.202400000000001</v>
      </c>
      <c r="P188" s="181" t="s">
        <v>116</v>
      </c>
      <c r="Q188" s="181" t="s">
        <v>56</v>
      </c>
      <c r="R188" s="182" t="s">
        <v>30</v>
      </c>
      <c r="S188" s="181" t="s">
        <v>56</v>
      </c>
      <c r="T188" s="181">
        <v>0</v>
      </c>
      <c r="U188" s="125" t="s">
        <v>31</v>
      </c>
      <c r="V188" s="156" t="s">
        <v>70</v>
      </c>
      <c r="W188" s="147"/>
      <c r="X188" s="147"/>
      <c r="Y188" s="147"/>
      <c r="Z188" s="147"/>
    </row>
    <row r="189" spans="1:26" ht="148.5" customHeight="1" x14ac:dyDescent="0.2">
      <c r="A189" s="181">
        <v>162</v>
      </c>
      <c r="B189" s="53" t="s">
        <v>792</v>
      </c>
      <c r="C189" s="53" t="s">
        <v>791</v>
      </c>
      <c r="D189" s="125" t="s">
        <v>103</v>
      </c>
      <c r="E189" s="126" t="s">
        <v>790</v>
      </c>
      <c r="F189" s="126" t="s">
        <v>83</v>
      </c>
      <c r="G189" s="181">
        <v>796</v>
      </c>
      <c r="H189" s="126" t="s">
        <v>570</v>
      </c>
      <c r="I189" s="126" t="s">
        <v>793</v>
      </c>
      <c r="J189" s="125" t="s">
        <v>29</v>
      </c>
      <c r="K189" s="125" t="s">
        <v>53</v>
      </c>
      <c r="L189" s="126" t="s">
        <v>794</v>
      </c>
      <c r="M189" s="181" t="s">
        <v>113</v>
      </c>
      <c r="N189" s="181" t="str">
        <f t="shared" si="34"/>
        <v>03.2024</v>
      </c>
      <c r="O189" s="181">
        <v>12.202400000000001</v>
      </c>
      <c r="P189" s="181" t="s">
        <v>116</v>
      </c>
      <c r="Q189" s="181" t="s">
        <v>56</v>
      </c>
      <c r="R189" s="182" t="s">
        <v>30</v>
      </c>
      <c r="S189" s="181" t="s">
        <v>56</v>
      </c>
      <c r="T189" s="181">
        <v>0</v>
      </c>
      <c r="U189" s="125" t="s">
        <v>31</v>
      </c>
      <c r="V189" s="156" t="s">
        <v>70</v>
      </c>
      <c r="W189" s="147"/>
      <c r="X189" s="147"/>
      <c r="Y189" s="147"/>
      <c r="Z189" s="147"/>
    </row>
    <row r="190" spans="1:26" ht="148.5" customHeight="1" x14ac:dyDescent="0.2">
      <c r="A190" s="183">
        <v>163</v>
      </c>
      <c r="B190" s="53" t="s">
        <v>795</v>
      </c>
      <c r="C190" s="53" t="s">
        <v>800</v>
      </c>
      <c r="D190" s="125" t="s">
        <v>103</v>
      </c>
      <c r="E190" s="126" t="s">
        <v>796</v>
      </c>
      <c r="F190" s="126" t="s">
        <v>83</v>
      </c>
      <c r="G190" s="183">
        <v>796</v>
      </c>
      <c r="H190" s="126" t="s">
        <v>570</v>
      </c>
      <c r="I190" s="126" t="s">
        <v>801</v>
      </c>
      <c r="J190" s="125" t="s">
        <v>29</v>
      </c>
      <c r="K190" s="125" t="s">
        <v>53</v>
      </c>
      <c r="L190" s="126" t="s">
        <v>797</v>
      </c>
      <c r="M190" s="183" t="s">
        <v>113</v>
      </c>
      <c r="O190" s="183">
        <v>12.202400000000001</v>
      </c>
      <c r="P190" s="183" t="s">
        <v>116</v>
      </c>
      <c r="Q190" s="183" t="s">
        <v>56</v>
      </c>
      <c r="R190" s="184" t="s">
        <v>30</v>
      </c>
      <c r="S190" s="183" t="s">
        <v>56</v>
      </c>
      <c r="T190" s="183">
        <v>0</v>
      </c>
      <c r="U190" s="125" t="s">
        <v>31</v>
      </c>
      <c r="V190" s="156" t="s">
        <v>70</v>
      </c>
      <c r="W190" s="147"/>
      <c r="X190" s="147"/>
      <c r="Y190" s="147"/>
      <c r="Z190" s="147"/>
    </row>
    <row r="191" spans="1:26" ht="234" customHeight="1" x14ac:dyDescent="0.2">
      <c r="A191" s="183">
        <v>164</v>
      </c>
      <c r="B191" s="53" t="s">
        <v>802</v>
      </c>
      <c r="C191" s="53" t="s">
        <v>803</v>
      </c>
      <c r="D191" s="125" t="s">
        <v>103</v>
      </c>
      <c r="E191" s="126" t="s">
        <v>804</v>
      </c>
      <c r="F191" s="126" t="s">
        <v>83</v>
      </c>
      <c r="G191" s="183" t="s">
        <v>810</v>
      </c>
      <c r="H191" s="126" t="s">
        <v>805</v>
      </c>
      <c r="I191" s="126" t="s">
        <v>815</v>
      </c>
      <c r="J191" s="125" t="s">
        <v>29</v>
      </c>
      <c r="K191" s="125" t="s">
        <v>53</v>
      </c>
      <c r="L191" s="126" t="s">
        <v>806</v>
      </c>
      <c r="M191" s="183" t="s">
        <v>113</v>
      </c>
      <c r="N191" s="183" t="str">
        <f t="shared" si="34"/>
        <v>03.2024</v>
      </c>
      <c r="O191" s="183">
        <v>12.202400000000001</v>
      </c>
      <c r="P191" s="183" t="s">
        <v>116</v>
      </c>
      <c r="Q191" s="183" t="s">
        <v>56</v>
      </c>
      <c r="R191" s="184" t="s">
        <v>30</v>
      </c>
      <c r="S191" s="183" t="s">
        <v>56</v>
      </c>
      <c r="T191" s="183">
        <v>0</v>
      </c>
      <c r="U191" s="125" t="s">
        <v>31</v>
      </c>
      <c r="V191" s="156" t="s">
        <v>70</v>
      </c>
      <c r="W191" s="147"/>
      <c r="X191" s="147"/>
      <c r="Y191" s="147"/>
      <c r="Z191" s="147"/>
    </row>
    <row r="192" spans="1:26" ht="157.5" customHeight="1" x14ac:dyDescent="0.2">
      <c r="A192" s="173">
        <v>165</v>
      </c>
      <c r="B192" s="53" t="s">
        <v>807</v>
      </c>
      <c r="C192" s="53" t="s">
        <v>808</v>
      </c>
      <c r="D192" s="125" t="s">
        <v>103</v>
      </c>
      <c r="E192" s="126" t="s">
        <v>809</v>
      </c>
      <c r="F192" s="126" t="s">
        <v>83</v>
      </c>
      <c r="G192" s="173" t="s">
        <v>814</v>
      </c>
      <c r="H192" s="126" t="s">
        <v>811</v>
      </c>
      <c r="I192" s="126" t="s">
        <v>812</v>
      </c>
      <c r="J192" s="125" t="s">
        <v>29</v>
      </c>
      <c r="K192" s="125" t="s">
        <v>53</v>
      </c>
      <c r="L192" s="126" t="s">
        <v>813</v>
      </c>
      <c r="M192" s="183" t="s">
        <v>113</v>
      </c>
      <c r="N192" s="183" t="str">
        <f t="shared" si="34"/>
        <v>03.2024</v>
      </c>
      <c r="O192" s="183">
        <v>12.202400000000001</v>
      </c>
      <c r="P192" s="183" t="s">
        <v>116</v>
      </c>
      <c r="Q192" s="183" t="s">
        <v>56</v>
      </c>
      <c r="R192" s="184" t="s">
        <v>30</v>
      </c>
      <c r="S192" s="183" t="s">
        <v>56</v>
      </c>
      <c r="T192" s="183">
        <v>0</v>
      </c>
      <c r="U192" s="125" t="s">
        <v>31</v>
      </c>
      <c r="V192" s="156" t="s">
        <v>70</v>
      </c>
      <c r="W192" s="180"/>
      <c r="X192" s="180"/>
      <c r="Y192" s="180"/>
      <c r="Z192" s="180"/>
    </row>
    <row r="193" spans="1:26" ht="45" x14ac:dyDescent="0.2">
      <c r="A193" s="186">
        <v>166</v>
      </c>
      <c r="B193" s="186">
        <v>29.32</v>
      </c>
      <c r="C193" s="186" t="s">
        <v>816</v>
      </c>
      <c r="D193" s="125" t="s">
        <v>103</v>
      </c>
      <c r="E193" s="186" t="s">
        <v>817</v>
      </c>
      <c r="F193" s="126" t="s">
        <v>83</v>
      </c>
      <c r="G193" s="186">
        <v>876</v>
      </c>
      <c r="H193" s="186" t="str">
        <f>'План закупок'!$H$167</f>
        <v>Условная единица</v>
      </c>
      <c r="I193" s="186">
        <v>1</v>
      </c>
      <c r="J193" s="125" t="s">
        <v>29</v>
      </c>
      <c r="K193" s="125" t="s">
        <v>53</v>
      </c>
      <c r="L193" s="24">
        <v>5000000</v>
      </c>
      <c r="M193" s="186" t="s">
        <v>113</v>
      </c>
      <c r="N193" s="186" t="str">
        <f t="shared" si="34"/>
        <v>03.2024</v>
      </c>
      <c r="O193" s="186">
        <v>12.202400000000001</v>
      </c>
      <c r="P193" s="186" t="s">
        <v>116</v>
      </c>
      <c r="Q193" s="186" t="s">
        <v>56</v>
      </c>
      <c r="R193" s="187" t="s">
        <v>30</v>
      </c>
      <c r="S193" s="186" t="s">
        <v>56</v>
      </c>
      <c r="T193" s="186">
        <v>0</v>
      </c>
      <c r="U193" s="125" t="s">
        <v>31</v>
      </c>
      <c r="V193" s="156" t="s">
        <v>70</v>
      </c>
      <c r="W193" s="186"/>
      <c r="X193" s="186"/>
      <c r="Y193" s="186"/>
      <c r="Z193" s="186"/>
    </row>
    <row r="194" spans="1:26" ht="270" x14ac:dyDescent="0.2">
      <c r="A194" s="186">
        <v>167</v>
      </c>
      <c r="B194" s="186" t="s">
        <v>818</v>
      </c>
      <c r="C194" s="186" t="s">
        <v>819</v>
      </c>
      <c r="D194" s="125" t="s">
        <v>103</v>
      </c>
      <c r="E194" s="186" t="s">
        <v>820</v>
      </c>
      <c r="F194" s="126" t="s">
        <v>83</v>
      </c>
      <c r="G194" s="186">
        <v>796</v>
      </c>
      <c r="H194" s="126" t="s">
        <v>821</v>
      </c>
      <c r="I194" s="186" t="s">
        <v>822</v>
      </c>
      <c r="J194" s="125" t="s">
        <v>29</v>
      </c>
      <c r="K194" s="125" t="s">
        <v>53</v>
      </c>
      <c r="L194" s="24">
        <v>2436819.96</v>
      </c>
      <c r="M194" s="186" t="s">
        <v>113</v>
      </c>
      <c r="N194" s="186" t="str">
        <f t="shared" si="34"/>
        <v>03.2024</v>
      </c>
      <c r="O194" s="186">
        <v>12.202400000000001</v>
      </c>
      <c r="P194" s="186" t="s">
        <v>116</v>
      </c>
      <c r="Q194" s="186" t="s">
        <v>56</v>
      </c>
      <c r="R194" s="187" t="s">
        <v>30</v>
      </c>
      <c r="S194" s="186" t="s">
        <v>56</v>
      </c>
      <c r="T194" s="186">
        <v>0</v>
      </c>
      <c r="U194" s="125" t="s">
        <v>31</v>
      </c>
      <c r="V194" s="156" t="s">
        <v>70</v>
      </c>
      <c r="W194" s="186"/>
      <c r="X194" s="186"/>
      <c r="Y194" s="186"/>
      <c r="Z194" s="186"/>
    </row>
    <row r="195" spans="1:26" ht="236.25" x14ac:dyDescent="0.2">
      <c r="A195" s="186">
        <v>168</v>
      </c>
      <c r="B195" s="186" t="s">
        <v>823</v>
      </c>
      <c r="C195" s="186" t="s">
        <v>824</v>
      </c>
      <c r="D195" s="125" t="s">
        <v>103</v>
      </c>
      <c r="E195" s="186" t="s">
        <v>825</v>
      </c>
      <c r="F195" s="126" t="s">
        <v>83</v>
      </c>
      <c r="G195" s="186">
        <v>796</v>
      </c>
      <c r="H195" s="126" t="s">
        <v>826</v>
      </c>
      <c r="I195" s="186" t="s">
        <v>827</v>
      </c>
      <c r="J195" s="125" t="s">
        <v>29</v>
      </c>
      <c r="K195" s="125" t="s">
        <v>53</v>
      </c>
      <c r="L195" s="24">
        <v>1678250.18</v>
      </c>
      <c r="M195" s="186" t="s">
        <v>113</v>
      </c>
      <c r="N195" s="186" t="str">
        <f t="shared" si="34"/>
        <v>03.2024</v>
      </c>
      <c r="O195" s="186">
        <v>12.202400000000001</v>
      </c>
      <c r="P195" s="186" t="s">
        <v>116</v>
      </c>
      <c r="Q195" s="186" t="s">
        <v>56</v>
      </c>
      <c r="R195" s="187" t="s">
        <v>30</v>
      </c>
      <c r="S195" s="186" t="s">
        <v>56</v>
      </c>
      <c r="T195" s="186">
        <v>0</v>
      </c>
      <c r="U195" s="186">
        <v>0</v>
      </c>
      <c r="V195" s="156" t="s">
        <v>70</v>
      </c>
      <c r="W195" s="186"/>
      <c r="X195" s="186"/>
      <c r="Y195" s="186"/>
      <c r="Z195" s="186"/>
    </row>
    <row r="196" spans="1:26" ht="45" x14ac:dyDescent="0.2">
      <c r="A196" s="186">
        <v>169</v>
      </c>
      <c r="B196" s="186">
        <v>18.12</v>
      </c>
      <c r="C196" s="186" t="s">
        <v>126</v>
      </c>
      <c r="D196" s="186" t="s">
        <v>104</v>
      </c>
      <c r="E196" s="186" t="s">
        <v>828</v>
      </c>
      <c r="F196" s="185" t="s">
        <v>83</v>
      </c>
      <c r="G196" s="186" t="s">
        <v>175</v>
      </c>
      <c r="H196" s="186" t="s">
        <v>175</v>
      </c>
      <c r="I196" s="186" t="s">
        <v>149</v>
      </c>
      <c r="J196" s="125" t="s">
        <v>29</v>
      </c>
      <c r="K196" s="125" t="s">
        <v>53</v>
      </c>
      <c r="L196" s="24">
        <v>3000000</v>
      </c>
      <c r="M196" s="186" t="s">
        <v>113</v>
      </c>
      <c r="N196" s="186" t="str">
        <f t="shared" si="34"/>
        <v>03.2024</v>
      </c>
      <c r="O196" s="186">
        <v>10.202400000000001</v>
      </c>
      <c r="P196" s="186" t="s">
        <v>116</v>
      </c>
      <c r="Q196" s="186" t="s">
        <v>56</v>
      </c>
      <c r="R196" s="187" t="s">
        <v>30</v>
      </c>
      <c r="S196" s="186" t="s">
        <v>56</v>
      </c>
      <c r="T196" s="186">
        <v>0</v>
      </c>
      <c r="U196" s="186">
        <v>0</v>
      </c>
      <c r="V196" s="156" t="s">
        <v>70</v>
      </c>
      <c r="W196" s="186"/>
      <c r="X196" s="186"/>
      <c r="Y196" s="186"/>
      <c r="Z196" s="186"/>
    </row>
    <row r="197" spans="1:26" ht="67.5" x14ac:dyDescent="0.2">
      <c r="A197" s="186">
        <v>170</v>
      </c>
      <c r="B197" s="186" t="s">
        <v>829</v>
      </c>
      <c r="C197" s="186" t="s">
        <v>830</v>
      </c>
      <c r="D197" s="186" t="s">
        <v>104</v>
      </c>
      <c r="E197" s="186" t="s">
        <v>831</v>
      </c>
      <c r="F197" s="185" t="s">
        <v>83</v>
      </c>
      <c r="G197" s="186" t="s">
        <v>175</v>
      </c>
      <c r="H197" s="186" t="s">
        <v>175</v>
      </c>
      <c r="I197" s="186" t="s">
        <v>832</v>
      </c>
      <c r="J197" s="125" t="s">
        <v>29</v>
      </c>
      <c r="K197" s="125" t="s">
        <v>53</v>
      </c>
      <c r="L197" s="186" t="s">
        <v>833</v>
      </c>
      <c r="M197" s="186" t="s">
        <v>113</v>
      </c>
      <c r="N197" s="186" t="str">
        <f t="shared" si="34"/>
        <v>03.2024</v>
      </c>
      <c r="O197" s="186" t="str">
        <f>"03.2025"</f>
        <v>03.2025</v>
      </c>
      <c r="P197" s="186" t="s">
        <v>58</v>
      </c>
      <c r="Q197" s="186" t="s">
        <v>56</v>
      </c>
      <c r="R197" s="187" t="s">
        <v>30</v>
      </c>
      <c r="S197" s="186" t="s">
        <v>67</v>
      </c>
      <c r="T197" s="186">
        <v>0</v>
      </c>
      <c r="U197" s="186">
        <v>0</v>
      </c>
      <c r="V197" s="156" t="s">
        <v>70</v>
      </c>
      <c r="W197" s="186"/>
      <c r="X197" s="186"/>
      <c r="Y197" s="186"/>
      <c r="Z197" s="186"/>
    </row>
    <row r="198" spans="1:26" ht="45" x14ac:dyDescent="0.2">
      <c r="A198" s="190">
        <v>171</v>
      </c>
      <c r="B198" s="192" t="s">
        <v>722</v>
      </c>
      <c r="C198" s="192" t="s">
        <v>837</v>
      </c>
      <c r="D198" s="190" t="s">
        <v>103</v>
      </c>
      <c r="E198" s="160" t="s">
        <v>724</v>
      </c>
      <c r="F198" s="189" t="s">
        <v>83</v>
      </c>
      <c r="G198" s="160" t="s">
        <v>175</v>
      </c>
      <c r="H198" s="188" t="s">
        <v>175</v>
      </c>
      <c r="I198" s="190" t="s">
        <v>725</v>
      </c>
      <c r="J198" s="156" t="s">
        <v>29</v>
      </c>
      <c r="K198" s="156" t="s">
        <v>53</v>
      </c>
      <c r="L198" s="126" t="s">
        <v>835</v>
      </c>
      <c r="M198" s="190" t="s">
        <v>113</v>
      </c>
      <c r="N198" s="190" t="str">
        <f t="shared" si="34"/>
        <v>03.2024</v>
      </c>
      <c r="O198" s="156" t="s">
        <v>726</v>
      </c>
      <c r="P198" s="190" t="s">
        <v>116</v>
      </c>
      <c r="Q198" s="156" t="s">
        <v>56</v>
      </c>
      <c r="R198" s="188" t="s">
        <v>30</v>
      </c>
      <c r="S198" s="190" t="s">
        <v>56</v>
      </c>
      <c r="T198" s="156" t="s">
        <v>31</v>
      </c>
      <c r="U198" s="156" t="s">
        <v>31</v>
      </c>
      <c r="V198" s="156" t="s">
        <v>463</v>
      </c>
      <c r="W198" s="179"/>
      <c r="X198" s="179"/>
      <c r="Y198" s="179"/>
      <c r="Z198" s="179"/>
    </row>
    <row r="199" spans="1:26" ht="45" x14ac:dyDescent="0.2">
      <c r="A199" s="191">
        <v>172</v>
      </c>
      <c r="B199" s="53" t="s">
        <v>774</v>
      </c>
      <c r="C199" s="53" t="s">
        <v>775</v>
      </c>
      <c r="D199" s="125" t="s">
        <v>103</v>
      </c>
      <c r="E199" s="126" t="s">
        <v>776</v>
      </c>
      <c r="F199" s="126" t="s">
        <v>83</v>
      </c>
      <c r="G199" s="191" t="s">
        <v>175</v>
      </c>
      <c r="H199" s="126" t="s">
        <v>175</v>
      </c>
      <c r="I199" s="126" t="s">
        <v>799</v>
      </c>
      <c r="J199" s="125" t="s">
        <v>29</v>
      </c>
      <c r="K199" s="125" t="s">
        <v>53</v>
      </c>
      <c r="L199" s="126" t="s">
        <v>835</v>
      </c>
      <c r="M199" s="191" t="s">
        <v>113</v>
      </c>
      <c r="N199" s="191" t="str">
        <f t="shared" si="34"/>
        <v>03.2024</v>
      </c>
      <c r="O199" s="191">
        <v>12.202400000000001</v>
      </c>
      <c r="P199" s="191" t="s">
        <v>116</v>
      </c>
      <c r="Q199" s="191" t="s">
        <v>56</v>
      </c>
      <c r="R199" s="193" t="s">
        <v>30</v>
      </c>
      <c r="S199" s="191" t="s">
        <v>56</v>
      </c>
      <c r="T199" s="191">
        <v>0</v>
      </c>
      <c r="U199" s="125" t="s">
        <v>31</v>
      </c>
      <c r="V199" s="125" t="s">
        <v>463</v>
      </c>
      <c r="W199" s="179"/>
      <c r="X199" s="179"/>
      <c r="Y199" s="179"/>
      <c r="Z199" s="179"/>
    </row>
    <row r="200" spans="1:26" ht="45" x14ac:dyDescent="0.2">
      <c r="A200" s="191">
        <v>173</v>
      </c>
      <c r="B200" s="53" t="s">
        <v>778</v>
      </c>
      <c r="C200" s="53" t="s">
        <v>779</v>
      </c>
      <c r="D200" s="125" t="s">
        <v>103</v>
      </c>
      <c r="E200" s="126" t="s">
        <v>780</v>
      </c>
      <c r="F200" s="126" t="s">
        <v>83</v>
      </c>
      <c r="G200" s="191" t="s">
        <v>175</v>
      </c>
      <c r="H200" s="126" t="s">
        <v>175</v>
      </c>
      <c r="I200" s="126" t="s">
        <v>799</v>
      </c>
      <c r="J200" s="125" t="s">
        <v>29</v>
      </c>
      <c r="K200" s="125" t="s">
        <v>53</v>
      </c>
      <c r="L200" s="126" t="s">
        <v>836</v>
      </c>
      <c r="M200" s="191" t="s">
        <v>113</v>
      </c>
      <c r="N200" s="191" t="str">
        <f t="shared" si="34"/>
        <v>03.2024</v>
      </c>
      <c r="O200" s="191">
        <v>12.202400000000001</v>
      </c>
      <c r="P200" s="191" t="s">
        <v>116</v>
      </c>
      <c r="Q200" s="191" t="s">
        <v>56</v>
      </c>
      <c r="R200" s="193" t="s">
        <v>30</v>
      </c>
      <c r="S200" s="191" t="s">
        <v>56</v>
      </c>
      <c r="T200" s="191">
        <v>0</v>
      </c>
      <c r="U200" s="125" t="s">
        <v>31</v>
      </c>
      <c r="V200" s="125" t="s">
        <v>463</v>
      </c>
      <c r="W200" s="147"/>
      <c r="X200" s="147"/>
      <c r="Y200" s="147"/>
      <c r="Z200" s="147"/>
    </row>
  </sheetData>
  <sheetProtection selectLockedCells="1" selectUnlockedCells="1"/>
  <autoFilter ref="A21:Z129"/>
  <mergeCells count="141">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H122:H123"/>
    <mergeCell ref="I122:I123"/>
    <mergeCell ref="S122:S123"/>
    <mergeCell ref="T122:T123"/>
    <mergeCell ref="M122:M123"/>
    <mergeCell ref="N122:N123"/>
    <mergeCell ref="O122:O123"/>
    <mergeCell ref="P122:P123"/>
    <mergeCell ref="Q122:Q123"/>
    <mergeCell ref="R122:R123"/>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A84:A85"/>
    <mergeCell ref="D84:D85"/>
    <mergeCell ref="E84:E85"/>
    <mergeCell ref="F84:F85"/>
    <mergeCell ref="G84:G85"/>
    <mergeCell ref="H84:H85"/>
    <mergeCell ref="J84:J85"/>
    <mergeCell ref="K84:K85"/>
    <mergeCell ref="L84:L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s>
  <hyperlinks>
    <hyperlink ref="F8" r:id="rId1"/>
  </hyperlinks>
  <pageMargins left="0.25" right="0.25" top="0.75" bottom="0.75" header="0.3" footer="0.3"/>
  <pageSetup paperSize="9" scale="39" fitToHeight="0" orientation="landscape" useFirstPageNumber="1" r:id="rId2"/>
  <headerFooter alignWithMargins="0">
    <oddFooter>&amp;C&amp;"Times New Roman,Regular"&amp;12Page &amp;P</oddFooter>
  </headerFooter>
  <rowBreaks count="3" manualBreakCount="3">
    <brk id="143" max="25" man="1"/>
    <brk id="155" max="25" man="1"/>
    <brk id="166" max="25" man="1"/>
  </rowBreaks>
  <ignoredErrors>
    <ignoredError sqref="A16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Богатырёва Анастасия Андреевна</cp:lastModifiedBy>
  <cp:lastPrinted>2024-03-21T08:07:00Z</cp:lastPrinted>
  <dcterms:created xsi:type="dcterms:W3CDTF">2018-05-08T14:29:34Z</dcterms:created>
  <dcterms:modified xsi:type="dcterms:W3CDTF">2024-03-22T13:41:44Z</dcterms:modified>
</cp:coreProperties>
</file>