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Службы\ОКПиЗ\Common\! 1А Закупки 223 на 2024\План закупок на 2024\План закупки_4 от 30.01.2024\"/>
    </mc:Choice>
  </mc:AlternateContent>
  <bookViews>
    <workbookView xWindow="0" yWindow="0" windowWidth="28800" windowHeight="12300" tabRatio="197"/>
  </bookViews>
  <sheets>
    <sheet name="План закупок" sheetId="1" r:id="rId1"/>
  </sheets>
  <definedNames>
    <definedName name="_xlnm._FilterDatabase" localSheetId="0" hidden="1">'План закупок'!$A$21:$Z$129</definedName>
  </definedNames>
  <calcPr calcId="162913"/>
</workbook>
</file>

<file path=xl/calcChain.xml><?xml version="1.0" encoding="utf-8"?>
<calcChain xmlns="http://schemas.openxmlformats.org/spreadsheetml/2006/main">
  <c r="O132" i="1" l="1"/>
  <c r="N132" i="1"/>
  <c r="O131" i="1" l="1"/>
  <c r="N131" i="1"/>
  <c r="O130" i="1" l="1"/>
  <c r="N130" i="1"/>
  <c r="O25" i="1" l="1"/>
  <c r="O117" i="1"/>
  <c r="O118" i="1"/>
  <c r="O119" i="1"/>
  <c r="O120" i="1"/>
  <c r="O121" i="1"/>
  <c r="O124" i="1"/>
  <c r="O125" i="1"/>
  <c r="O126" i="1"/>
  <c r="O127" i="1"/>
  <c r="O128" i="1"/>
  <c r="O129" i="1"/>
  <c r="N129" i="1"/>
  <c r="O84" i="1"/>
  <c r="N84" i="1"/>
  <c r="O82" i="1"/>
  <c r="N82" i="1"/>
  <c r="O64" i="1"/>
  <c r="N64" i="1"/>
  <c r="N116" i="1" l="1"/>
  <c r="O116" i="1"/>
  <c r="O88" i="1" l="1"/>
  <c r="N88" i="1"/>
  <c r="O87" i="1" l="1"/>
  <c r="N87" i="1"/>
  <c r="O86" i="1" l="1"/>
  <c r="N86" i="1"/>
  <c r="O115" i="1" l="1"/>
  <c r="N115" i="1"/>
  <c r="O114" i="1"/>
  <c r="N114" i="1"/>
  <c r="N113" i="1" l="1"/>
  <c r="N112" i="1"/>
  <c r="O113" i="1" l="1"/>
  <c r="O112" i="1"/>
  <c r="O111" i="1"/>
  <c r="N111" i="1"/>
  <c r="O110" i="1"/>
  <c r="N110" i="1"/>
  <c r="O109" i="1"/>
  <c r="N109" i="1"/>
  <c r="O108" i="1"/>
  <c r="N108" i="1"/>
  <c r="O107" i="1"/>
  <c r="N107" i="1"/>
  <c r="O81" i="1" l="1"/>
  <c r="N81" i="1"/>
  <c r="O80" i="1" l="1"/>
  <c r="N80" i="1"/>
  <c r="O79" i="1" l="1"/>
  <c r="N79" i="1"/>
  <c r="B79" i="1"/>
  <c r="O78" i="1" l="1"/>
  <c r="N78" i="1"/>
  <c r="O77" i="1" l="1"/>
  <c r="N77" i="1"/>
  <c r="O76" i="1" l="1"/>
  <c r="N76" i="1"/>
  <c r="O75" i="1" l="1"/>
  <c r="N75" i="1"/>
  <c r="O74" i="1"/>
  <c r="N74" i="1"/>
  <c r="N106" i="1" l="1"/>
  <c r="O73" i="1" l="1"/>
  <c r="O106" i="1"/>
  <c r="N73" i="1"/>
  <c r="O105" i="1" l="1"/>
  <c r="N105" i="1"/>
  <c r="O104" i="1" l="1"/>
  <c r="B103" i="1"/>
  <c r="O103" i="1"/>
  <c r="N104" i="1"/>
  <c r="N103" i="1"/>
  <c r="O102" i="1" l="1"/>
  <c r="N102" i="1"/>
  <c r="O100" i="1"/>
  <c r="N100" i="1"/>
  <c r="O101" i="1"/>
  <c r="N101" i="1"/>
  <c r="O99" i="1" l="1"/>
  <c r="N99" i="1"/>
  <c r="O98" i="1" l="1"/>
  <c r="N98" i="1"/>
  <c r="O97" i="1" l="1"/>
  <c r="O96" i="1"/>
  <c r="O95" i="1"/>
  <c r="N97" i="1"/>
  <c r="N96" i="1"/>
  <c r="N95" i="1"/>
  <c r="O94" i="1" l="1"/>
  <c r="O93" i="1"/>
  <c r="N94" i="1"/>
  <c r="O92" i="1"/>
  <c r="N93" i="1"/>
  <c r="N92" i="1"/>
  <c r="O91" i="1" l="1"/>
  <c r="O90" i="1"/>
  <c r="N90" i="1"/>
  <c r="O89" i="1"/>
  <c r="N91" i="1"/>
  <c r="N89" i="1"/>
  <c r="N68" i="1" l="1"/>
  <c r="N67" i="1"/>
  <c r="O72" i="1" l="1"/>
  <c r="N72" i="1"/>
  <c r="O33" i="1" l="1"/>
  <c r="O32" i="1"/>
  <c r="N33" i="1"/>
  <c r="N32" i="1"/>
  <c r="O52" i="1" l="1"/>
  <c r="N52" i="1"/>
  <c r="O51" i="1"/>
  <c r="N51" i="1"/>
  <c r="O71" i="1" l="1"/>
  <c r="N71" i="1"/>
  <c r="O63" i="1" l="1"/>
  <c r="N63" i="1" l="1"/>
  <c r="O50" i="1" l="1"/>
  <c r="N50" i="1"/>
  <c r="O70" i="1" l="1"/>
  <c r="N70" i="1"/>
  <c r="O69" i="1"/>
  <c r="N69" i="1"/>
  <c r="O66" i="1" l="1"/>
  <c r="N66" i="1"/>
  <c r="O23" i="1" l="1"/>
  <c r="N23" i="1" l="1"/>
  <c r="O59" i="1" l="1"/>
  <c r="O58" i="1"/>
  <c r="O56" i="1"/>
  <c r="N59" i="1"/>
  <c r="N58" i="1"/>
  <c r="N56" i="1"/>
  <c r="N128" i="1" l="1"/>
  <c r="N127" i="1"/>
  <c r="N125" i="1"/>
  <c r="N126" i="1"/>
  <c r="N124" i="1"/>
  <c r="N121" i="1"/>
  <c r="N120" i="1"/>
  <c r="N119" i="1"/>
  <c r="N117" i="1"/>
  <c r="N118" i="1"/>
  <c r="O24" i="1" l="1"/>
  <c r="N24" i="1"/>
  <c r="O35" i="1" l="1"/>
  <c r="N35" i="1"/>
  <c r="O57" i="1" l="1"/>
  <c r="N57" i="1" l="1"/>
  <c r="O49" i="1" l="1"/>
  <c r="N49" i="1"/>
  <c r="O47" i="1" l="1"/>
  <c r="N47" i="1"/>
  <c r="O46" i="1"/>
  <c r="N46" i="1"/>
  <c r="O44" i="1"/>
  <c r="O43" i="1"/>
  <c r="O42" i="1" l="1"/>
  <c r="O41" i="1"/>
  <c r="O40" i="1"/>
  <c r="O39" i="1"/>
  <c r="N43" i="1"/>
  <c r="N40" i="1"/>
  <c r="N41" i="1"/>
  <c r="N39" i="1"/>
  <c r="N44" i="1"/>
  <c r="N42" i="1"/>
  <c r="N45" i="1" l="1"/>
  <c r="O45" i="1"/>
  <c r="O31" i="1"/>
  <c r="O30" i="1"/>
  <c r="N30" i="1"/>
  <c r="N31" i="1"/>
  <c r="O34" i="1" l="1"/>
  <c r="N34" i="1"/>
  <c r="O22" i="1" l="1"/>
  <c r="N22" i="1"/>
  <c r="N61" i="1" l="1"/>
  <c r="N62" i="1"/>
  <c r="O62" i="1"/>
  <c r="O61" i="1"/>
  <c r="O38" i="1" l="1"/>
  <c r="N38" i="1"/>
  <c r="O29" i="1" l="1"/>
  <c r="N29" i="1"/>
  <c r="O28" i="1"/>
  <c r="N28" i="1"/>
  <c r="O48" i="1" l="1"/>
  <c r="N48" i="1"/>
  <c r="O26" i="1" l="1"/>
  <c r="N26" i="1"/>
  <c r="N25" i="1" l="1"/>
  <c r="O54" i="1" l="1"/>
  <c r="N54" i="1"/>
  <c r="O55" i="1"/>
  <c r="N55" i="1"/>
  <c r="O53" i="1"/>
  <c r="N53" i="1"/>
  <c r="N37" i="1" l="1"/>
  <c r="N36" i="1" l="1"/>
  <c r="O27" i="1" l="1"/>
  <c r="O60" i="1"/>
  <c r="N60" i="1" l="1"/>
  <c r="N27" i="1"/>
  <c r="O122" i="1" l="1"/>
</calcChain>
</file>

<file path=xl/sharedStrings.xml><?xml version="1.0" encoding="utf-8"?>
<sst xmlns="http://schemas.openxmlformats.org/spreadsheetml/2006/main" count="2007" uniqueCount="562">
  <si>
    <t>Порядковый номер</t>
  </si>
  <si>
    <t>Код по ОКВЭД2</t>
  </si>
  <si>
    <t>Код по ОКПД2</t>
  </si>
  <si>
    <t>Условия договора</t>
  </si>
  <si>
    <t>Способ закупки</t>
  </si>
  <si>
    <t>Закупка в электронной форме</t>
  </si>
  <si>
    <t>график осуществления процедур закупки</t>
  </si>
  <si>
    <t>Признак «Закупка
не учитывается в
соответствии с
пунктом 7
постановления
Правительства РФ
от 11.12.2014 No
1352»
(код категории 
или 0)</t>
  </si>
  <si>
    <t>"Закупка товаров (работ, услуг), удовлетворяющих критериям отнесения к инновационной продукции, высокотехнологичной продукции" (1-да/0-нет)</t>
  </si>
  <si>
    <t>1</t>
  </si>
  <si>
    <t>19</t>
  </si>
  <si>
    <t>20</t>
  </si>
  <si>
    <t>21</t>
  </si>
  <si>
    <t>24</t>
  </si>
  <si>
    <t>Статус позиции</t>
  </si>
  <si>
    <t>Причина аннулирования позиции</t>
  </si>
  <si>
    <t>Позиция является долгосрочной</t>
  </si>
  <si>
    <t>Информация об объемах оплаты долгосрочного договора</t>
  </si>
  <si>
    <t>Информация об объемах привлечения субъектов малого и среднего предпринимательства</t>
  </si>
  <si>
    <t>Валюта закупки
(международный 
Код)</t>
  </si>
  <si>
    <t>Предмет договора</t>
  </si>
  <si>
    <t>Минимально необходимые требования, предъявляемые к закупаемым товарам (работам и услугам)</t>
  </si>
  <si>
    <t>Единица измерения</t>
  </si>
  <si>
    <t>Код по ОКЕИ</t>
  </si>
  <si>
    <t>Наименование</t>
  </si>
  <si>
    <t>Сведения о количестве</t>
  </si>
  <si>
    <t>Срок исполнения договора</t>
  </si>
  <si>
    <t>Код по ОКАТО</t>
  </si>
  <si>
    <t>Регион поставки товаров (выполнения работ, оказания услуг)</t>
  </si>
  <si>
    <t>35000000000</t>
  </si>
  <si>
    <t>RUB</t>
  </si>
  <si>
    <t>0</t>
  </si>
  <si>
    <t>Наименование заказчика</t>
  </si>
  <si>
    <t>Государственное унитарное предприятие  Республики Крым "Крымтеплокоммунэнерго"</t>
  </si>
  <si>
    <t>Адрес местонахождения заказчика</t>
  </si>
  <si>
    <t>295026, Республика Крым, г. Симферополь, ул. Гайдара, 3а</t>
  </si>
  <si>
    <t>Телефон заказчика</t>
  </si>
  <si>
    <t>Электронная почта заказчика</t>
  </si>
  <si>
    <t>ИНН</t>
  </si>
  <si>
    <t>КПП</t>
  </si>
  <si>
    <t>ОКАТО</t>
  </si>
  <si>
    <t>4</t>
  </si>
  <si>
    <t>5</t>
  </si>
  <si>
    <t>6</t>
  </si>
  <si>
    <t>7</t>
  </si>
  <si>
    <t>8</t>
  </si>
  <si>
    <t>9</t>
  </si>
  <si>
    <t>10</t>
  </si>
  <si>
    <t>11</t>
  </si>
  <si>
    <t>12</t>
  </si>
  <si>
    <t>13</t>
  </si>
  <si>
    <t>Условная единица</t>
  </si>
  <si>
    <t>14</t>
  </si>
  <si>
    <t>Респ. Крым</t>
  </si>
  <si>
    <t>Закупка у единственного поставщика (исполнителя, подрядчика)</t>
  </si>
  <si>
    <t>19.20</t>
  </si>
  <si>
    <t>Да</t>
  </si>
  <si>
    <t>Закупка у СМП
(да /нет)</t>
  </si>
  <si>
    <t>Аукцион в электронной форме</t>
  </si>
  <si>
    <t>+7 (3652) 53 40 69</t>
  </si>
  <si>
    <t>06.20</t>
  </si>
  <si>
    <t>06.20.10.110</t>
  </si>
  <si>
    <t>Тысяча кубических метров</t>
  </si>
  <si>
    <t>19.20.21.300</t>
  </si>
  <si>
    <t>zakup@tce.crimea.com</t>
  </si>
  <si>
    <t>Поставка кислорода газообразного технического</t>
  </si>
  <si>
    <t>Кубический метр</t>
  </si>
  <si>
    <t>Нет</t>
  </si>
  <si>
    <t>15</t>
  </si>
  <si>
    <t>Поставка дизельного топлива</t>
  </si>
  <si>
    <t>Р</t>
  </si>
  <si>
    <t>26</t>
  </si>
  <si>
    <t>16</t>
  </si>
  <si>
    <t>17</t>
  </si>
  <si>
    <t>18</t>
  </si>
  <si>
    <t>22</t>
  </si>
  <si>
    <t>23</t>
  </si>
  <si>
    <t>25</t>
  </si>
  <si>
    <t>Планируемая дата или период размещения извещения о закупке (месяц, год)</t>
  </si>
  <si>
    <t>Поставка мазута топочного 100</t>
  </si>
  <si>
    <t>19.20.28.110</t>
  </si>
  <si>
    <t>62.02.30.000</t>
  </si>
  <si>
    <t>62.02</t>
  </si>
  <si>
    <t>в соответствии с описанием объекта закупки (техническим заданием)</t>
  </si>
  <si>
    <t>Поставка специальной одежды</t>
  </si>
  <si>
    <t>Час</t>
  </si>
  <si>
    <t>62.03</t>
  </si>
  <si>
    <t>62.03.12.130</t>
  </si>
  <si>
    <t>Месяц</t>
  </si>
  <si>
    <t>Оказание телематических услуг (Интернет, каналы связи)</t>
  </si>
  <si>
    <t>61.10.11.110</t>
  </si>
  <si>
    <t>35.30.12.130</t>
  </si>
  <si>
    <t>35.30</t>
  </si>
  <si>
    <t>Гигакалория</t>
  </si>
  <si>
    <t>Оказание услуг по страхованию гражданской ответственности владельца опасного объекта за причинение вреда в результате аварии на опасных объектах ГУП РК "Крымтеплокоммунэнерго"</t>
  </si>
  <si>
    <t>84.25</t>
  </si>
  <si>
    <t>84.25.19.190</t>
  </si>
  <si>
    <t>Запрос котировок в электронной форме</t>
  </si>
  <si>
    <t>Выполнение работ по восстановлению дорожного покрытия после проведения аварийных ремонтных работ на сетях теплоснабжения ГУП РК "Крымтеплокоммунэнерго"</t>
  </si>
  <si>
    <t>Оказание услуг физической охраны объектов ГУП РК «Крымтеплокоммунэнерго»</t>
  </si>
  <si>
    <t>Оказание услуг по комплексному консультационно-методическому сопровождению, обслуживанию и адаптации лицензионных программных продуктов системы: "1С:Предприятие", оказание консультационных услуг по ведению бухгалтерского учета, расчета заработной платы, регламентированной отчетности в соответствии с требованиями нормативных актов Российской Федерации, реализованных посредством программных продуктов фирмы 1С</t>
  </si>
  <si>
    <t>Поставка газа горючего природного</t>
  </si>
  <si>
    <t>Тип объекта закупки</t>
  </si>
  <si>
    <t>Товар</t>
  </si>
  <si>
    <t>Услуга</t>
  </si>
  <si>
    <t>Услуга
Услуга</t>
  </si>
  <si>
    <t>Работа</t>
  </si>
  <si>
    <t>Товар
Товар
Товар</t>
  </si>
  <si>
    <t>61.10
61.10
61.10
61.10
61.10
61.10
61.10
61.10
61.10
61.10
61.10
61.10
61.10
61.10
61.10
61.10
61.10
61.10
61.10
61.10
61.10
61.10
61.10
61.10
61.10
61.10
61.10
61.10
61.10
61.10
61.10
61.10
61.10
61.10
61.10
61.10
61.10
61.10
61.10
61.10
61.10
61.10
61.10
61.10
61.10
61.10
61.10
61.10
61.10
61.10
61.10
61.10</t>
  </si>
  <si>
    <t>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t>
  </si>
  <si>
    <t>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t>
  </si>
  <si>
    <t>Валюта договора</t>
  </si>
  <si>
    <t>Начальная (максимальная) цена договора</t>
  </si>
  <si>
    <t>Российский рубль</t>
  </si>
  <si>
    <t>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t>
  </si>
  <si>
    <t>12.2021</t>
  </si>
  <si>
    <t>Аукцион в электронной форме, участниками которого могут быть только субъекты малого и среднего предпринимательства</t>
  </si>
  <si>
    <t>В соответствии с условиями договора</t>
  </si>
  <si>
    <t>168</t>
  </si>
  <si>
    <t>876</t>
  </si>
  <si>
    <t>362</t>
  </si>
  <si>
    <t>113</t>
  </si>
  <si>
    <t>112</t>
  </si>
  <si>
    <t>233</t>
  </si>
  <si>
    <t>362
362
362
362
362
362
362
362
362
362
362
362
362
362
362
362
362
362
362
362
362
362
362
362
362
362
362
362
362
362
362
362
362
362
362
362
362
362
362
362
362
362
362
362
362
362
362
362
362
362
362
362</t>
  </si>
  <si>
    <t>18.12</t>
  </si>
  <si>
    <t>18.12.19.190</t>
  </si>
  <si>
    <t>Оказание услуг по обеспечению готовности к действиям аварийно-спасательной службы (формирования) для локализации и ликвидации чрезвычайных ситуаций и их последствий на опасных производственных объектах</t>
  </si>
  <si>
    <t>Оказание услуг телефонной связи юридическим лицам</t>
  </si>
  <si>
    <t>в соответствии с условиями договора</t>
  </si>
  <si>
    <t>49.50.12.110</t>
  </si>
  <si>
    <t>Тысяча метров кубических</t>
  </si>
  <si>
    <t>05.10.10.110</t>
  </si>
  <si>
    <t>Поставка угля</t>
  </si>
  <si>
    <t>Тонна; метрическая тонна (1000 кг)</t>
  </si>
  <si>
    <t>Услуги местной телефонной связи (деятельность по приему, обработке, хранению, передаче, доставке знаков, сигналов, голосовой информации, письменного текста, изображений, звуков или сообщения любого рода по радиосистеме, проводной, оптической и другими электромагнитными системами)</t>
  </si>
  <si>
    <t>Оказание услуг по сопровождению информационной системы БА7</t>
  </si>
  <si>
    <t>Литр; кубический дециметр</t>
  </si>
  <si>
    <t>Оказание услуги холодного водоснабжения и водоотведения для нужд котельных филиала ГУП РК "Крымтеплокоммунэнерго" "Южнобережный"</t>
  </si>
  <si>
    <t>58.29.50.000</t>
  </si>
  <si>
    <t>Предоставление лицензий на условиях простой (неисключительной) лицензии права на использование обновлений программного комплекса по составлению смет Smeta.ru</t>
  </si>
  <si>
    <t>61.20.11.000</t>
  </si>
  <si>
    <t>Услуги мобильной связи (подвижной радиотелефонной связи)</t>
  </si>
  <si>
    <t>53.20.11.190</t>
  </si>
  <si>
    <t>Поставка потребителю тепловой энергии в виде горячей воды на нужды отопления по адресу: Республика Крым, г. Ялта, ул. Достоевского, 27</t>
  </si>
  <si>
    <t>36.00.11.000</t>
  </si>
  <si>
    <t>Оказание услуг холодного водоснабжения для филиала ГУП РК "Крымтеплокоммунэнерго" в г. Керчь (п. Ленино, ул. Курчатова, 1)</t>
  </si>
  <si>
    <t>Оказание услуг холодного водоснабжения и водоотведения для филиала ГУП РК "Крымтеплокоммунэнерго" в г. Керчь (г. Щелкино, модульная котельная "Виток", "Колви"; Щелкино, здание ТРП-1,2; г. Щелкино, здание ТРП-3; г. Щелкино, помещение абонотдела в здании 13)</t>
  </si>
  <si>
    <t>Оказание услуг холодного водоснабжения и водоотведения для нужд котельных ГУП РК "Крымтеплокоммунэнерго" в г. Белогорск</t>
  </si>
  <si>
    <t>Невозможно определить объем</t>
  </si>
  <si>
    <t>Оказание услуг по заправке и восстановлению картриджей</t>
  </si>
  <si>
    <t>Оказание услуг холодного водоснабжения и водоотведения для нужд котельных ГУП РК "Крымтеплокоммунэнерго" в г. Бахчисарай</t>
  </si>
  <si>
    <t>38.21</t>
  </si>
  <si>
    <t>38.21.22.000</t>
  </si>
  <si>
    <t>20.11
20.11
20.11
20.11
20.11
20.11
20.11</t>
  </si>
  <si>
    <t>20.11.11.150
20.11.11.150
20.11.11.150
20.11.11.150
20.11.11.150
20.11.11.150
20.11.11.150</t>
  </si>
  <si>
    <t>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t>
  </si>
  <si>
    <t>876
876
876
876
876
876
876
876
876
876
876
876
876
876
876
876
876
876
876
876
876
876
876
876
876
876
876
876
876</t>
  </si>
  <si>
    <t>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t>
  </si>
  <si>
    <t>1
1
1
1
1
1
1
1
1
1
1
1
1
1
1
1
1
1
1
1
1
1
1
1
1
1
1
1
1</t>
  </si>
  <si>
    <t>65.12
65.12
65.12
65.12
65.12
65.12
65.12
65.12
65.12
65.12
65.12
65.12
65.12
65.12
65.12
65.12
65.12
65.12
65.12
65.12
65.12
65.12
65.12
65.12
65.12
65.12
65.12
65.12
65.12</t>
  </si>
  <si>
    <t>неконкурентная закупка по принципу «электронного магазина», участниками которой могут быть только субъекты малого и среднего предпринимательства</t>
  </si>
  <si>
    <t>метр кубический</t>
  </si>
  <si>
    <t>19.20
19.20
19.20</t>
  </si>
  <si>
    <t>19.20.21.125
19.20.21.125
19.20.21.345</t>
  </si>
  <si>
    <t>Невозможно определить объем
Невозможно определить объем
Невозможно определить объем</t>
  </si>
  <si>
    <t>Поставка технической соли концентрат минеральный "Галит"</t>
  </si>
  <si>
    <t>Человек в час
Человек в час
Человек в час
Человек в час</t>
  </si>
  <si>
    <t>8760
8760
8760
8760</t>
  </si>
  <si>
    <t>Услуга
Услуга
Услуга
Услуга</t>
  </si>
  <si>
    <t>539
539
539
539</t>
  </si>
  <si>
    <t>80.10
80.10
80.10
80.10</t>
  </si>
  <si>
    <t>80.10.12.000
80.10.12.000
80.10.12.000
80.10.12.000</t>
  </si>
  <si>
    <t>6 599 433,60
В том числе объем исполнения долгосрочного договора:
2022 - 0,00
2023 - 6 049 480,80
2024 - 549 952,80</t>
  </si>
  <si>
    <t>Поставка бензина, дизельного топлива по топливным картам для нужд ГУП РК "Крымтеплокоммунэнерго"</t>
  </si>
  <si>
    <t>-</t>
  </si>
  <si>
    <t>19 000 000,00
В том числе объем исполнения долгосрочного договора:
2022 - 0,00
2023 - 17 600 000,00
2024 - 1 400 000,00</t>
  </si>
  <si>
    <t>1 480 082 741,28
В том числе объем исполнения долгосрочного договора:
2022 - 0,00
2023 - 1 234 547 165,28
2024 - 245 535 576,00</t>
  </si>
  <si>
    <t>346 637 422,56
В том числе объем исполнения долгосрочного договора:
2022 - 20 387 955,36
2023 - 266 745 108,00
2024 - 59 504 359,20</t>
  </si>
  <si>
    <t>1 761 200,04
В том числе объем исполнения долгосрочного договора:
2022 - 0,00
2023 - 1 614 433,37
2024 - 146 766,67</t>
  </si>
  <si>
    <t>839 454,59
В том числе объем исполнения долгосрочного договора:
2022 - 0,00
2023 - 769 494,00
2024 - 69 960,59</t>
  </si>
  <si>
    <t>11
11
11
11
11
11
11
11
11
11
11
11
11
11
11
11
11
11
11
11
11
11
11
11
11
11
11
11
11
11
11
11
11
11
11
11
11
11
11
11
11
11
11
11
11
11
11
11
11
11
11
11</t>
  </si>
  <si>
    <t>3 429 433,59
В том числе объем исполнения долгосрочного договора:
2022 - 0,00
2023 - 3 117 666,90
2024 - 311 766,69</t>
  </si>
  <si>
    <t>36.00</t>
  </si>
  <si>
    <t>61.20</t>
  </si>
  <si>
    <t>53.20</t>
  </si>
  <si>
    <t>58.29</t>
  </si>
  <si>
    <t>63.12
63.12
63.12</t>
  </si>
  <si>
    <t>63.12.10.000
63.12.10.000
63.12.10.000</t>
  </si>
  <si>
    <t>Услуга
Услуга
Услуга</t>
  </si>
  <si>
    <t>Услуга по поддержке в сети интернет доменного имени tce.crimea.com, услуга по поддержке в сети интернет электронного почтового адреса tce@crimea.com, услугу по поддержке резервного канала сети интернет с выделенным IP-адресом</t>
  </si>
  <si>
    <t>362
362
362</t>
  </si>
  <si>
    <t xml:space="preserve">Месяц
Месяц
Месяц </t>
  </si>
  <si>
    <t>12
12
12</t>
  </si>
  <si>
    <t>109 804,00
В том числе объем исполнения долгосрочного договора:
2022 - 0,00
2023 - 100 704,00
2024 - 9 100,00</t>
  </si>
  <si>
    <t>61.10
61.10</t>
  </si>
  <si>
    <t>61.10.11.190
61.10.11.190</t>
  </si>
  <si>
    <t>Оказание услуг местной телефонной связи (деятельности по приему, обработке, хранению, передаче, доставке знаков, сигналов, голосовой информации, письменного текста, изображений, звуков или сообщения любого рода по радиосистеме, проводной, оптической и другими электромагнитными системами)</t>
  </si>
  <si>
    <t>362
355</t>
  </si>
  <si>
    <t>Месяц
Минута</t>
  </si>
  <si>
    <t xml:space="preserve">
12
Невозможно определить количество
</t>
  </si>
  <si>
    <t>500 000,00
В том числе объем исполнения долгосрочного договора:
2022 - 0,00
2023 - 458 333,33
2024 - 41 666,67</t>
  </si>
  <si>
    <t>61.10</t>
  </si>
  <si>
    <t>Невозможно определить количество</t>
  </si>
  <si>
    <t>1 600 000,00
В том числе объем исполнения долгосрочного договора:
2022 - 0,00
2023 - 1 466 666,67
2024 - 133 333,33</t>
  </si>
  <si>
    <t>Оказание услуг по формированию и печати платежных документов на оплату услуг по теплоснабжению и горячему водоснабжению</t>
  </si>
  <si>
    <t>6 947 440,57
В том числе объем исполнения долгосрочного договора:
2022 - 0,00
2023 - 6 262 449,06
2024 - 684 991,51</t>
  </si>
  <si>
    <t>Оказание услуг по доставке платежных документов потребителям услуг по теплоснабжению и горячему водоснабжению</t>
  </si>
  <si>
    <t>5 373 978,42
В том числе объем исполнения долгосрочного договора:
2022 - 0,00
2023 - 4 844 124,36
2024 - 529 854,06</t>
  </si>
  <si>
    <t>Штука</t>
  </si>
  <si>
    <t>1 020 000,00
В том числе объем исполнения долгосрочного договора:
2023 - 927 000,00
2024 - 93 000,00</t>
  </si>
  <si>
    <t>5 373 978,42
В том числе объем исполнения долгосрочного договора:
2023 - 4 844 124,36
2024 - 529 854,06</t>
  </si>
  <si>
    <t>Поставка молока ультра пастеризованного</t>
  </si>
  <si>
    <t>10.51.11.120</t>
  </si>
  <si>
    <t>10.51</t>
  </si>
  <si>
    <t>36.00
37.00
37.00</t>
  </si>
  <si>
    <t>36.00.11.000
37.00.11.110
37.00.11.110</t>
  </si>
  <si>
    <t>113
113
113</t>
  </si>
  <si>
    <t>Кубический метр
Кубический метр
Кубический метр</t>
  </si>
  <si>
    <t>5847.0
931.0
465.5</t>
  </si>
  <si>
    <t>36.00
36.00
37.00
37.00</t>
  </si>
  <si>
    <t>36.00.11.000
36.00.11.000
37.00.11.110
37.00.11.110</t>
  </si>
  <si>
    <t>113
113
113
113</t>
  </si>
  <si>
    <t>Кубический метр
Кубический метр
Кубический метр
Кубический метр</t>
  </si>
  <si>
    <t>91557
20881
10440.5</t>
  </si>
  <si>
    <t>847290
3919
260397
Невозможно определить количество</t>
  </si>
  <si>
    <t>Оказание услуг холодного водоснабжения и водоотведения для нужд филиала ГУП РК "Крымтеплокоммунэнерго" в г. Керчь (ЦТП Марат-4 - ул. Ворошилова,27; ЦТП Марат-5а - Индустриальное шоссе, 9а; ЦТП Марат5б - ул. Блюхера, 19)</t>
  </si>
  <si>
    <t>Оказание услуг холодного водоснабжения и водоотведения для нужд филиала ГУП РК "Крымтеплокоммунэнерго" в г. Керчь (ул. Гудованцева,6; ул. Пролетарская, 15а; пер. Кооперативный, 31; ул. Еременко, 32; ул. К. Маркса, 10б; ул. Кирова 79в (котельная); ул. Островского, 110а; ул. Ученическая, 15; ул. Фурманова, 63а; Вокзальное шоссе, 64а; ул. Шлагбаумская, 32; Вокзальное шоссе, 46; ул. Ворошилова, 9а; ул. Рыбаков, 2а; ул. Свердлова, 17; ул. Ульяновых, 2г; ул. Магистральное шоссе, 3; ул. ген. Петрова, 16б; ул. ген. Петрова, 24в; ул. 1-я Пятилетка, 31а; ул. Фестивальная,1; ул. Голощапова, 17; ул. Назаренко, 11; ул. 12 Апреля 1961, 1а; ул. Славы, 4; ул. Кирова, 13; ул. Г. Сталинграда, 12б; ул. Свердлова, 57; Индустриальное шоссе, 8)</t>
  </si>
  <si>
    <t>Оказание услуг холодного водоснабжения и водоотведения для нужд котельных ГУП РК "Крымтеплокоммунэнерго"</t>
  </si>
  <si>
    <t>Оказание услуг по адаптации  и сопровождению экземпляров Систем КонсультантПлюс на основе специального лицензионного программного обеспечения, обеспечивающего совместимость услуг с установленными у заказчика экземплярами Системы КонсультантПлюс</t>
  </si>
  <si>
    <t>187 005.00
В том числе объем исполнения долгосрочного договора:
2023 - 168 304,50
2024 -18 700,50</t>
  </si>
  <si>
    <t>61.10.43.000</t>
  </si>
  <si>
    <t>месяц</t>
  </si>
  <si>
    <t>203 500,00
В том числе объем исполнения долгосрочного договора:
2023 - 185 000,00
2024 - 18 500,00</t>
  </si>
  <si>
    <t>1 020 000,00
В том числе объем исполнения долгосрочного договора:
2023 - 920 000,00
2024 - 100 000,00</t>
  </si>
  <si>
    <t>Оказание услуг по широкополосному доступу информационно-коммуникационной сети Интернет по проводным сетям</t>
  </si>
  <si>
    <t>95.11
95.11</t>
  </si>
  <si>
    <t>91.11.10.130
91.11.10.190</t>
  </si>
  <si>
    <t>600 000,00
В том числе объем исполнения долгосрочного договора:
2023 - 543 000,00
2024 - 57 000,00</t>
  </si>
  <si>
    <t>62.03.12.120</t>
  </si>
  <si>
    <t>1 980 000,00
В том числе объем исполнения долгосрочного договора:
2023 - 1 815 000,00
2024 - 165 000,00</t>
  </si>
  <si>
    <t>195 607,04
В том числе объем исполнения долгосрочного договора:
2023 - 158 430.26
2024 - 37176.78</t>
  </si>
  <si>
    <t>348 202,47
В том числе объем исполнения долгосрочного договора:
2023 - 296 629,22
2024 - 51 573,25</t>
  </si>
  <si>
    <t>5 869 807,05
В том числе объем исполнения долгосрочного договора:
2023 - 5 071 478,59
2024 - 798 328,46</t>
  </si>
  <si>
    <t>56 598 827,86
В том числе объем исполнения долгосрочного договора:
2023 - 51 149 266.59
2024 - 5 449 561.27</t>
  </si>
  <si>
    <t>71.12</t>
  </si>
  <si>
    <t>71.12.19.100</t>
  </si>
  <si>
    <t>Выполнение работ по разработке проектно-сметной документации по объекту: «Реконструкция центрального теплового пункта с установкой блочно-модульной котельной по адресу: Республика Крым, г. Ялта, ул. Тимирязева, 13»</t>
  </si>
  <si>
    <t>условная единица</t>
  </si>
  <si>
    <t>25.30</t>
  </si>
  <si>
    <t>22.21
22.21</t>
  </si>
  <si>
    <t>Холодное водоснабжение и водоотведение на источники теплоснабжения филиала ГУП РК "Крымтеплокоммунэнерго" г. Евпатория для выработки энергии потребителям</t>
  </si>
  <si>
    <t>113
113
-</t>
  </si>
  <si>
    <t>кубический метр
кубический метр
-</t>
  </si>
  <si>
    <t>876
876</t>
  </si>
  <si>
    <t>Условная единица
Условная единица</t>
  </si>
  <si>
    <t>28.14</t>
  </si>
  <si>
    <t>133436
23463
-</t>
  </si>
  <si>
    <t>8 093 198,30
В том числе объем исполнения долгосрочного договора:
2023 - 7 183 917,17
2024 -909 281,13</t>
  </si>
  <si>
    <t>17.12.14.110</t>
  </si>
  <si>
    <t>Поставка бумаги для офисной техники А-4</t>
  </si>
  <si>
    <t>Упаковка</t>
  </si>
  <si>
    <t>49.50</t>
  </si>
  <si>
    <t>Оказание услуг по транспортировке природного газа</t>
  </si>
  <si>
    <t>522 510 802,00
В том числе объем исполнения долгосрочного договора:
2023 - 434 824 987,73
2024 - 87 685 814,27</t>
  </si>
  <si>
    <t>Тонна</t>
  </si>
  <si>
    <t>28.25</t>
  </si>
  <si>
    <t>5 549 911,22
В том числе объем исполнения долгосрочного договора:
2023 - 4 659 916,54
2024 - 889 994,68</t>
  </si>
  <si>
    <t>Кубический метр
Кубический метр
-</t>
  </si>
  <si>
    <t>79371
37298
невозможно определить количество</t>
  </si>
  <si>
    <t>116
116
-</t>
  </si>
  <si>
    <t>Оказание услуг по обращению с твердыми коммунальными отходами по городу Ялта</t>
  </si>
  <si>
    <t>357 893,76
В том числе объем исполнения долгосрочного договора:
2022 г. - 328 069,28
2023 г. - 29 824,48</t>
  </si>
  <si>
    <t>796</t>
  </si>
  <si>
    <t>Оказание услуг по обращению с твердыми коммунальными отходами в г. Евпатория</t>
  </si>
  <si>
    <t>4 707 060,00
В том числе объем исполнения долгосрочного договора:
2023 - 4 125 648,00
2024 - 581 412,00</t>
  </si>
  <si>
    <t>176 880,00
В том числе объем исполнения долгосрочного договора:
2023 - 162 140,00
2024 - 14 740,00</t>
  </si>
  <si>
    <t>54 850 000,00
В том числе объем исполнения долгосрочного договора:
2023 г. - 54 850 000,00
2024 г. - 0,00</t>
  </si>
  <si>
    <t>42.11
42.11
42.11
42.11
42.11
42.11
42.11
42.11
42.11
42.11
42.11
42.11
42.11
42.11
42.11
42.11
42.11
42.11
42.11
42.11
42.11
42.11
42.11
42.11
42.11
42.11
42.11
42.11
42.11
42.11
42.11</t>
  </si>
  <si>
    <t>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t>
  </si>
  <si>
    <t>26.51
26.51
26.51</t>
  </si>
  <si>
    <t>796
796
796</t>
  </si>
  <si>
    <t>Штука
Штука
Штука</t>
  </si>
  <si>
    <t>13282,0
2540,0
1270,00</t>
  </si>
  <si>
    <t>1 208 805,70
В том числе объем исполнения долгосрочного договора:
2023 - 1 040 510,14
2024 - 168 295,56</t>
  </si>
  <si>
    <t>1630,00
400,00
200,00</t>
  </si>
  <si>
    <t>234 157,68
В том числе объем исполнения долгосрочного договора:
2023 - 200 090,75
2024 - 34 066,93</t>
  </si>
  <si>
    <t>1 319 339,45
В том числе объем исполнения долгосрочного договора:
2023 - 1 122 561,72
2024 - 196 777,73</t>
  </si>
  <si>
    <t>Оказание услуг по обращению с твердыми коммунальными отходами в г. Алушта</t>
  </si>
  <si>
    <t>35 974,92
В том числе объем исполнения долгосрочного договора:
2023 - 32 724,46
2024 - 3 250,46</t>
  </si>
  <si>
    <t>Оказание услуг по обращению с твердыми коммунальными отходами в г. Феодосия</t>
  </si>
  <si>
    <t>61 961.61
В том числе объем исполнения долгосрочного договора:
2023 - 56 391.50
2024 - 5 570.11</t>
  </si>
  <si>
    <t>Оказание услуг по обращению с твердыми коммунальными отходами в г. Судак</t>
  </si>
  <si>
    <t>7 075.20
В том числе объем исполнения долгосрочного договора:
2023 - 6 485.60
2024 - 589.60</t>
  </si>
  <si>
    <t>12166
726
Невозможно определить объем</t>
  </si>
  <si>
    <t>17 523 281.00
В том числе объем исполнения долгосрочного договора:
2023 - 0.00
2024 - 17 523 281.00</t>
  </si>
  <si>
    <t>1 088 388.06
В том числе объем исполнения долгосрочного договора:
2023 - 988 966.28
2024 - 99 421.78</t>
  </si>
  <si>
    <t>Оказание услуг холодного водоснабжения и водоотведения для филиала ГУП РК "Крымтеплокоммунэнерго" в г. Керчь (пгт. Ленино, ул. Дзержинского, 10, пгт. Ленино, ул. Шоссейная, 1, пгт. Ленино, ул. Пироговая, 2)</t>
  </si>
  <si>
    <t>Оказание услуг по обращению с твердыми коммунальными отходами по промплощадкам г. Симферополь и г. Саки</t>
  </si>
  <si>
    <t>128 272,30
В том числе объем исполнения долгосрочного договора:
2023 - 118 624,30
2024 - 9 648,00</t>
  </si>
  <si>
    <t>76 215 172,00
В том числе объем исполнения долгосрочного договора:
2023 г. - 76 215 172,00
2024 г. - 0,00</t>
  </si>
  <si>
    <t>42.21</t>
  </si>
  <si>
    <t>42.21.22.120</t>
  </si>
  <si>
    <t>86.90</t>
  </si>
  <si>
    <t>Оказание услуг по ежедневному предрейсовому и периодическому послерейсовому медицинскому осмотру водителей транспортных средств ГУП РК "Крымтеплокоммунэнерго"</t>
  </si>
  <si>
    <t>Условная единица
Условная единица
Условная единица</t>
  </si>
  <si>
    <t>18538
300</t>
  </si>
  <si>
    <t>86.90.19.190
86.90.19.190</t>
  </si>
  <si>
    <t>1 507 040,00
В том числе объем исполнения долгосрочного договора:
2023 г. - 1 257 040,00
2024 г. - 250 000,00</t>
  </si>
  <si>
    <t>Оказание услуг по обращению с твердыми коммунальными отходами по г. Керчь</t>
  </si>
  <si>
    <t>невозможно определить количество</t>
  </si>
  <si>
    <t>4 707 060,00
В том числе объем исполнения долгосрочного договора:
2023 г. - 4 125 648,00
2024 г. - 581 412,00</t>
  </si>
  <si>
    <t>876
876
876</t>
  </si>
  <si>
    <t>58.29
58.29
58.29</t>
  </si>
  <si>
    <t>58.29.50.000
58.29.50.000
58.29.50.000</t>
  </si>
  <si>
    <t>556 533,33
В том числе объем исполнения долгосрочного договора:
2023 г. - 556 533,33
2024 г. - 0,00</t>
  </si>
  <si>
    <t>38.21
38.21</t>
  </si>
  <si>
    <t>38.21.22.000
38.21.22.000</t>
  </si>
  <si>
    <t>168
168</t>
  </si>
  <si>
    <t>Тонна
Тонна</t>
  </si>
  <si>
    <t>36,22
663,78</t>
  </si>
  <si>
    <t>110 983,60
В том числе объем исполнения долгосрочного договора:
2023 г. - 101 915,92
2024 г. - 9 067,68</t>
  </si>
  <si>
    <t>229 944,00
В том числе объем исполнения долгосрочного договора:
2023 г. - 212 256,00
2024 г. - 17 688,00</t>
  </si>
  <si>
    <t>Оказание услуг по приему и утилизации отходов производства и потребления V класса опасности, не содержащие полезные компоненты, не относящиеся к твердым коммунальным отходам и применяемых в качестве изолирующих материалов при эксплуатации полигона ТКО с обязательным увлажнением, а именно: грунт образовавшийся при проведении землеройных работ, не загрязненных опасными веществами, накапливаемых по следующим адресам: Республика Крым, г. Евпатория, ул. Чапаева, 119; Республика Крым, г. Евпатория, пгт. Мирный, ул. Сырникова, 31а; Республика Крым, г. Евпатория. пгт. Новоозерное, ул. Курортная, 1</t>
  </si>
  <si>
    <t>10
10
10</t>
  </si>
  <si>
    <t>83 616,00
В том числе объем исполнения долгосрочного договора:
2023 г. - 77 184,00
2024 г. - 6 432,00</t>
  </si>
  <si>
    <t>Оказание услуг по обращению с твердыми коммунальными отходами по адресу: пгт. Ленино и г. Щелкино</t>
  </si>
  <si>
    <t>65.12
65.12
65.12
65.12
65.12
65.12
65.12
65.12
65.12
65.12
65.12
65.12
65.12
65.12
65.12
65.12
65.12
65.12
65.12
65.12
65.12
65.12
65.12
65.12
65.12
65.12
65.12
65.12
65.12
65.12
65.12
65.12
65.12</t>
  </si>
  <si>
    <t>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t>
  </si>
  <si>
    <t>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t>
  </si>
  <si>
    <t>876
876
876
876
876
876
876
876
876
876
876
876
876
876
876
876
876
876
876
876
876
876
876
876
876
876
876
876
876
876
876
876
876</t>
  </si>
  <si>
    <t>1
1
1
1
1
1
1
1
1
1
1
1
1
1
1
1
1
1
1
1
1
1
1
1
1
1
1
1
1
1
1
1
1</t>
  </si>
  <si>
    <t>333 275,00
В том числе объем исполнения долгосрочного договора:
2023 г. - 314 525,00
2024 г. - 18 750,00</t>
  </si>
  <si>
    <t>26.51</t>
  </si>
  <si>
    <t>Поставка фильтров газовых для технического перевооружения узлов учета газа на объектах ГУП РК "Крымтеплокоммунэнерго"</t>
  </si>
  <si>
    <t>58.29
58.29
58.29
58.29
58.29
58.29</t>
  </si>
  <si>
    <t>58.29.50.000
58.29.50.000
58.29.50.000
58.29.50.000
58.29.50.000
58.29.50.000</t>
  </si>
  <si>
    <t>Предоставление (передача) неисключительных прав на использование системы автоматизированного проектирования (САПР) наружных сетей, рельефа и топографических планов, неисключительного права на использование системы автоматизированного проектирования (САПР) проектного документооборота и услуг технической поддержки программного обеспечения</t>
  </si>
  <si>
    <t>4
1
1
2
1
1</t>
  </si>
  <si>
    <t>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t>
  </si>
  <si>
    <t>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t>
  </si>
  <si>
    <t>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t>
  </si>
  <si>
    <t>Оказание услуг по обязательному страхованию гражданской ответственности владельца транспортных средств (ОСАГО) для нужд ГУП РК "Крымтеплокоммунэнерго"</t>
  </si>
  <si>
    <t>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t>
  </si>
  <si>
    <t>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t>
  </si>
  <si>
    <t>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t>
  </si>
  <si>
    <t>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t>
  </si>
  <si>
    <t>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t>
  </si>
  <si>
    <t>Запрос предложений в электрoнной форме</t>
  </si>
  <si>
    <t>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t>
  </si>
  <si>
    <t>1
1
1
1
1
1
1
1
1
1
1
1
1
1
1
1
1
1
1
1
1
1
1
1
1
1
1
1
1
1
1
1
1
1
1
1
1
1
1
1
1
1
1
1
1
1
1
1
1
1
1
1
1
1
1
1
1
1
1
1
1
1</t>
  </si>
  <si>
    <t>1 549 954, 00
В том числе объем исполнения долгосрочного договора:
2023 г. - 1 359 836,50
2024 г. - 190 117,53</t>
  </si>
  <si>
    <t>339 450,00
В том числе объем исполнения долгосрочного договора:
2023 г. - 330 072,00
2024 г. - 9 375,00</t>
  </si>
  <si>
    <t>876
876
876
876
876
876
876
876
876
876
876
876
876
876
876
876
876
876
876
876
876
876
876
876
876
876
876
876
876
876
876
876
876
876
876
876
876
876
876
876
876
876
876
876
876
876
876
876
876
876
876
876
876
876
876
876
876
876</t>
  </si>
  <si>
    <t>26.51.63.110
26.51.63.110
26.51.52.190</t>
  </si>
  <si>
    <t>Поставка расходометров-счетчиков газа с блоком телеметрии для технического перевооружения узлов учета газа на объектах ГУП РК "Крымтеплокоммунэнерго"</t>
  </si>
  <si>
    <t>50</t>
  </si>
  <si>
    <t>Поставка труб гибких с тепловой изоляцией и фасонными изделиями для ГУП РК "Крымтеплокоммунэнерго"</t>
  </si>
  <si>
    <t>Оказание услуг холодного водоснабжения и водоотведения для нужд котельных филиала ГУП РК "Крымтеплокоммунэнерго" в г. Ялта</t>
  </si>
  <si>
    <t>174670,00
46539,35
-</t>
  </si>
  <si>
    <t>10 111 006,47
В том числе объем исполнения долгосрочного договора:
2023 г. - 8 807 961,73
2024 г. - 1 303 044,74</t>
  </si>
  <si>
    <t>796
796
796
796
796
796
796
796
796
796</t>
  </si>
  <si>
    <t>Штука
Штука
Штука
Штука
Штука
Штука
Штука
Штука
Штука
Штука</t>
  </si>
  <si>
    <t>26.51.52.110</t>
  </si>
  <si>
    <t>796
796
796
796</t>
  </si>
  <si>
    <t>186 783,12
В том числе объем исполнения долгосрочного договора:
2023 г. - 161 477,22
2024 г. - 25 305,90</t>
  </si>
  <si>
    <t>3009
528
невозможно определить объем</t>
  </si>
  <si>
    <t>28.21</t>
  </si>
  <si>
    <t>28.21.14.110
28.21.14.110
28.21.14.110</t>
  </si>
  <si>
    <t>Поставка запасных частей к горелкам ротационным РМГ-1м-02</t>
  </si>
  <si>
    <t>8
8
8</t>
  </si>
  <si>
    <t>2 367 333,78
В том числе объем исполнения долгосрочного договора:
2023 г. - 1 072 000,00
2024 г. - 1 295 333,78</t>
  </si>
  <si>
    <t>Закупка у единственного поставщика</t>
  </si>
  <si>
    <t>75 448 750,00
В том числе объем исполнения долгосрочного договора:
2023 г. - 59 836 662,50
2024 г. - 15 612 087,50</t>
  </si>
  <si>
    <t>-
-
-</t>
  </si>
  <si>
    <t>Невозможно определить количество
Невозможно определить количество
Невозможно определить количество</t>
  </si>
  <si>
    <t>5 650 000,00
В том числе объем исполнения долгосрочного договора:
2023 г. - 3 150 000,00
2024 г. - 2 500 000,00</t>
  </si>
  <si>
    <t>6 136  400,00
В том числе объем исполнения долгосрочного договора:
2023 г. - 2 742 460,00
2024 г. - 3 393 940,00</t>
  </si>
  <si>
    <t>Выполнение капитального ремонта тепловой сети для подключения к системе теплоснабжения объектов: "Общежитие на 250 мест ФГАОУ ВО "Крымский федеральный университет имени В.И.Вернадского" в г.Симферополе ул.Ялтинская,20 и "Общежитие на 450 мест ФГАОУ ВО "Крымский федеральный университет имени В.И.Вернадского" в г.Симферополе ул.Ялтинская,20"</t>
  </si>
  <si>
    <t>26.51.63.120
26.51.52.110
26.51.52.190</t>
  </si>
  <si>
    <t>23.61
23.61
23.61
23.61
23.61
23.61
23.61
23.61
23.61
23.61</t>
  </si>
  <si>
    <t>23.61.12.159
23.61.12.142
23.61.12.142
23.61.12.159
23.61.12.142
23.61.12.142
23.61.12.142
23.61.12.159
23.61.12.127
23.61.12.127</t>
  </si>
  <si>
    <t>Поставка измерительных приборов для узлов учета тепловой энергии в здании жилого дома в г. Симферополь, ул. Мате Залки 7Б</t>
  </si>
  <si>
    <t>Поставка изделий железобетонных</t>
  </si>
  <si>
    <t>Товар
Товар
Товар
Товар
Товар
Товар
Товар
Товар
Товар
Товар</t>
  </si>
  <si>
    <t>796
839
796</t>
  </si>
  <si>
    <t>Штука
Комплект
Штука</t>
  </si>
  <si>
    <t>6
3
3</t>
  </si>
  <si>
    <t>33
32
1
1
68
2
2
4
1
1</t>
  </si>
  <si>
    <t>3874185.67
В том числе объем исполнения долгосрочного договора:
2023 г. - 0.00
2024 г. - 3874185.67</t>
  </si>
  <si>
    <t>347785.62
В том числе объем исполнения долгосрочного договора:
2023 г. - 0.00
2024 г. - 347785.62</t>
  </si>
  <si>
    <t>04.2024</t>
  </si>
  <si>
    <t>01.2024</t>
  </si>
  <si>
    <t>Квадратный метр</t>
  </si>
  <si>
    <t>28.14.13.110
28.14.13.110
28.14.13.110
28.14.13.110
28.14.13.110
28.14.13.110
28.14.13.110
28.14.13.110
28.14.13.110
28.14.13.110
28.14.13.110</t>
  </si>
  <si>
    <t>796
796
796
796
796
796
796
796
796
796
796</t>
  </si>
  <si>
    <t>Штука
Штука
Штука
Штука
Штука
Штука
Штука
Штука
Штука
Штука
Штука</t>
  </si>
  <si>
    <t>1
1
1
4
1
4
3
2
1
1
2</t>
  </si>
  <si>
    <t>3 559 312,68
В том числе объем исполнения долгосрочного договора:
2023 г. - 0.00
2024 г. - 3 559 312,68</t>
  </si>
  <si>
    <t>Поставка газорегуляторной установки шкафной для котельной по адресу г. Симферополь, ул. Гаспринского, 5а</t>
  </si>
  <si>
    <t>640 533,33
В том числе объем исполнения долгосрочного договора:
2023 г. - 0.00
2024 г. - 640 533,33</t>
  </si>
  <si>
    <t>2 036 199,99
В том числе объем исполнения долгосрочного договора:
2023 г. - 0.00
2024 г. - 2 036 199,99</t>
  </si>
  <si>
    <t>2
2
2
1
4
4
2
2
3
3</t>
  </si>
  <si>
    <t>28.25.14.120
28.25.14.120
28.25.14.120
28.25.14.120
28.25.14.120
28.25.14.120
28.25.14.120
28.25.14.120
28.25.14.120
28.25.14.120</t>
  </si>
  <si>
    <t>055
055</t>
  </si>
  <si>
    <t>Поставка клапанов электромагнитных для технического перевооружения узлов учета газа на объектах ГУП РК "Крымтеплокоммунэнерго"</t>
  </si>
  <si>
    <t>Поставка баков расширительных</t>
  </si>
  <si>
    <t>25.30.12.118
25.30.12.118
25.30.12.118
25.30.12.118</t>
  </si>
  <si>
    <t>Штука
Штука
Штука
Штука</t>
  </si>
  <si>
    <t>6
1
5
2</t>
  </si>
  <si>
    <t>695 915,83
В том числе объем исполнения долгосрочного договора:
2023 г. - 0.00
2024 г. - 695 915,83</t>
  </si>
  <si>
    <t>2
7
9</t>
  </si>
  <si>
    <t>17 676 666,68
В том числе объем исполнения долгосрочного договора:
2023 г. - 0.00
2024 г. - 17 676 666,68</t>
  </si>
  <si>
    <t>26.51
26.51
26.51
26.51
26.51
26.51
26.51
26.51
26.51
26.51
26.51</t>
  </si>
  <si>
    <t>26.51.52.190
26.51.52.190
26.51.63.110
26.51.63.110
26.51.63.110
26.51.63.110
26.51.63.110
26.51.63.110
26.51.63.110
26.51.63.110
26.51.63.110</t>
  </si>
  <si>
    <t>Поставка газового оборудования для технического перевооружения шестнадцати узлов учета газа на объектах ГУП РК "Крымтеплокоммунэнерго"</t>
  </si>
  <si>
    <t>5
11
1
1
3
1
1
3
1
4
1</t>
  </si>
  <si>
    <t>9 604 000,01
В том числе объем исполнения долгосрочного договора:
2023 г. - 0.00
2024 г. - 9 604 000,01</t>
  </si>
  <si>
    <t>37.00</t>
  </si>
  <si>
    <t>37.00.11.130</t>
  </si>
  <si>
    <t>Оказание услуг по подготовке централизованной системы холодного водоснабжения к подключению (технологическому присоединению) подключаемого объекта капитального строительства: «Строительство блочно-модульной котельной в г.Белогорск, ул.Н.Бойко,14А»</t>
  </si>
  <si>
    <t>827 185,43
В том числе объем исполнения долгосрочного договора:
2023 г. - 289 514,90
2024 г. - 537 670,53</t>
  </si>
  <si>
    <t>Оказание услуг по подготовке централизованной системы водоотведения к подключению (технологическому присоединению) подключаемого объекта капитального строительства: «Строительство блочно-модульной котельной в г.Белогорск, ул.Н.Бойко,14А»</t>
  </si>
  <si>
    <t>37.01</t>
  </si>
  <si>
    <t>135 658,90
В том числе объем исполнения долгосрочного договора:
2023 г. - 47 480,61
2024 г. - 88 178,29</t>
  </si>
  <si>
    <t>35.22</t>
  </si>
  <si>
    <t>35.22.10.110</t>
  </si>
  <si>
    <t>Оказание услуг по мониторингу выполнения технических условий и осуществлением фактического присоединения к сети газораспределения объекта капитального строительства: «Строительство блочно-модульной котельной в г.Белогорск, ул.Н.Бойко,14А»</t>
  </si>
  <si>
    <t>8 391,60
В том числе объем исполнения долгосрочного договора:
2023 г. - 8 391,60
2024 г. - 0,00
2025 г. - 0,00</t>
  </si>
  <si>
    <t>40 762 998,00
В том числе объем исполнения долгосрочного договора:
2023 г. - 10 762 998,00
2024 г. - 30 000 000,00</t>
  </si>
  <si>
    <t>Выполнение строительно-монтажных работ на объекте капитального строительства: «Подключение объекта «Крымское художественное училище   имени Н.С.Самокиша» к системе теплоснабжения ГУП РК "Крымтеплокоммунэнерго", расположенного   по адресу: Республика Крым, г.Симферополь, ул.Тамбовская,32»</t>
  </si>
  <si>
    <t>22.21.41.115
22.21.41.115</t>
  </si>
  <si>
    <t>Поставка матов компенсационных полиэтиленовых</t>
  </si>
  <si>
    <t>150
20</t>
  </si>
  <si>
    <t>11 347 408,67
В том числе объем исполнения долгосрочного договора:
2023 г. - 1 347 408,67
2024 г. - 10 000 000,00</t>
  </si>
  <si>
    <t>23.61
23.61
23.61</t>
  </si>
  <si>
    <t>23.61.12.142
23.61.12.142
23.61.12.122</t>
  </si>
  <si>
    <t>Поставка изделий железобетонных для восстановления аварийной ТК по ул. Киевская, 153 в г. Симферополь</t>
  </si>
  <si>
    <t>2
1
1</t>
  </si>
  <si>
    <t>216 456,67
В том числе объем исполнения долгосрочного договора:
2023 г. - 0,00
2024 г. - 216 456,67</t>
  </si>
  <si>
    <t>1 728 000,00
В том числе объем исполнения долгосрочного договора:
2023 г. - 0,00
2024г. - 1 584 000,00
2025 г. - 144 000,00</t>
  </si>
  <si>
    <t>162 558,15
В том числе объем исполнения долгосрочного договора:
2023 г. - 0,00
2024 г. - 162 558,15</t>
  </si>
  <si>
    <t>27.12.31.000</t>
  </si>
  <si>
    <t>Поставка щита АВР в сборе на 400 А для резервного электроснабжения</t>
  </si>
  <si>
    <t>14.12
14.12
14.12
14.12</t>
  </si>
  <si>
    <t>14.12.30.190
14.12.30.190
14.12.30.190
14.12.30.190</t>
  </si>
  <si>
    <t>839
839
839
839</t>
  </si>
  <si>
    <t>Комплект
Комплект
Комплект
Комплект</t>
  </si>
  <si>
    <t>41
15
96
10</t>
  </si>
  <si>
    <t>1 116 007,96
В том числе объем исполнения долгосрочного договора:
2023 г. - 0,00
2024 г. - 1 116 007,96</t>
  </si>
  <si>
    <t>22.21
22.21
22.21
22.21
22.21
22.21
22.21
24.20
24.20
24.20
24.20
24.20
24.20
24.20
24.20
24.20
24.20
24.20
24.20
24.20
24.20</t>
  </si>
  <si>
    <t>22.21.29.110
22.21.29.110
22.21.29.110
22.21.29.110
22.21.29.110
22.21.29.110
22.21.19.110
24.20.40.000
24.20.40.000
24.20.40.000
24.20.40.000
24.20.40.000
24.20.40.000
24.20.40.000
24.20.40.000
24.20.40.000
24.20.40.000
24.20.40.000
24.20.40.000
24.20.40.000
24.20.40.000</t>
  </si>
  <si>
    <t>006
006
006
006
006
006
006
796
796
796
796
796
796
796
796
796
796
796
796
796
796</t>
  </si>
  <si>
    <t>Метр
Метр
Метр
Метр
Метр
Метр
Метр
Штука
Штука
Штука
Штука
Штука
Штука
Штука
Штука
Штука
Штука
Штука
Штука
Штука
Штука</t>
  </si>
  <si>
    <t>630
1640
450
880
900
790
860
12
30
8
19
18
18
18
4
12
4
8
8
5
7</t>
  </si>
  <si>
    <t>134 247 936,80
В том числе объем исполнения долгосрочного договора:
2023 г. - 0,00
2024 г. - 134 247 936,80</t>
  </si>
  <si>
    <t>Поставка бензина, дизельного топлива по топливным картам для нужд ГУП РК "Крымтеплокоммунэнерго" в 2024 году</t>
  </si>
  <si>
    <t>112
112
112</t>
  </si>
  <si>
    <t>Литр; кубический дециметр
Литр; кубический дециметр
Литр; кубический дециметр</t>
  </si>
  <si>
    <t>20700
93400
194000</t>
  </si>
  <si>
    <t>22 494 199,67
В том числе объем исполнения долгосрочного договора:
2023 г. - 0,00
2024 г. - 20 000 000,00
2025 г. - 2 494 199,67</t>
  </si>
  <si>
    <t>9 313 000,00
В том числе объем исполнения долгосрочного договора:
2023 г. - 0,00
2024 г. - 9 313 000,00</t>
  </si>
  <si>
    <t>108 245 341,79
В том числе объем исполнения долгосрочного договора:
2023 г. - 0,00
2024 г. - 108 245 341,79</t>
  </si>
  <si>
    <t>N</t>
  </si>
  <si>
    <t>24.20
24.20
24.20
24.20
24.20
22.21
24.20
24.20
22.21
24.20
24.20</t>
  </si>
  <si>
    <t>24.20.13.130
24.20.13.130
24.20.40.000
24.20.40.000
24.20.40.000
22.21.29.130
24.20.40.000
24.20.40.000
22.21.29.130
24.20.40.000
24.20.40.000</t>
  </si>
  <si>
    <t>Поставка труб ППУ и фасонных изделий стальных с тепловой изоляцией к ним для Евпаторийского филиала и Центрального района тепловых сетей в г. Симферополь</t>
  </si>
  <si>
    <t>006
006
796
796
796
796
796
796
796
796
796</t>
  </si>
  <si>
    <t>Метр
Метр
Штука
Штука
Штука
Штука
Штука
Штука
Штука
Штука
Штука</t>
  </si>
  <si>
    <t>660
220
36
2
10
130
12
4
8
4
4</t>
  </si>
  <si>
    <t>3 442 481,26
В том числе объем исполнения долгосрочного договора:
2023 г. - 0,00
2024 г. - 3 442 481,26</t>
  </si>
  <si>
    <t>8784
8784
8784
8784</t>
  </si>
  <si>
    <t>6 945 333,12
В том числе объем исполнения долгосрочного договора:
2023 - 0,00
2024 - 6 357 067,20
2025 - 588 265,92</t>
  </si>
  <si>
    <t>86.90
86.90</t>
  </si>
  <si>
    <t>Оказание услуг по ежедневному предрейсовому и  послерейсовому медицинскому осмотру водителей транспортных средств ГУП РК "Крымтеплокоммунэнерго"</t>
  </si>
  <si>
    <t>18173
350</t>
  </si>
  <si>
    <t>1 815 154.00
В том числе объем исполнения долгосрочного договора:
2023 г. - 0,00
2024 г. - 1 815 254.00</t>
  </si>
  <si>
    <t>133
133
133
133
133
133
133</t>
  </si>
  <si>
    <t>Кубический метр
Кубический метр
Кубический метр
Кубический метр
Кубический метр
Кубический метр
Кубический метр</t>
  </si>
  <si>
    <t>3452.4
730.8
863.1
3471.3
831.6
982.8
2620.8</t>
  </si>
  <si>
    <t>1 648 076.47
В том числе объем исполнения долгосрочного договора:
2023 г. - 0,00
2024 г. - 1 648 076.47</t>
  </si>
  <si>
    <t>1 038 180,00
В том числе объем исполнения долгосрочного договора:
2023 г. - 0,00
2024 г. - 1 038 180,00</t>
  </si>
  <si>
    <t>10 000 000,00
В том числе объем исполнения долгосрочного договора:
2023 г. - 0,00
2024 г. - 10 000 000,00</t>
  </si>
  <si>
    <t>42.11.20.230
42.11.20.230
42.11.20.230
42.11.20.230
42.11.20.230
42.11.20.230
42.11.20.230
42.11.20.230
42.11.20.230
42.11.20.230
42.11.20.230
42.11.20.230
42.11.20.230
42.11.20.230
42.11.20.230
42.11.20.230
42.11.20.230
42.11.20.230
42.11.20.230
42.11.20.230
42.11.20.230
42.11.20.230
42.11.20.230
42.11.20.230
42.11.20.230
42.11.20.230
42.11.20.230
42.11.20.230
42.11.20.230
42.11.20.230
42.11.20.230</t>
  </si>
  <si>
    <t>61.10.11.110
61.10.11.110
61.10.11.110
61.10.11.110
61.10.11.110
61.10.11.110
61.10.11.110
61.10.11.110
61.10.11.110
61.10.11.110
61.10.11.110
61.10.11.110
61.10.11.110
61.10.11.110
61.10.11.110
61.10.11.110
61.10.11.110
61.10.11.110
61.10.11.110
61.10.11.110
61.10.11.110
61.10.11.110
61.10.11.110
61.10.11.110
61.10.11.110
61.10.11.110
61.10.11.110
61.10.11.110
61.10.11.110
61.10.11.110
61.10.11.110
61.10.11.110
61.10.11.110</t>
  </si>
  <si>
    <t>1 600 000,00
В том числе объем исполнения долгосрочного договора:
2023 - 0,00
2024 - 1 466 666,67
2025 - 133 333,33</t>
  </si>
  <si>
    <t>61.10
61.10
61.10
61.10
61.10
61.10
61.10
61.10
61.10
61.10
61.10
61.10
61.10
61.10
61.10
61.10
61.10
61.10
61.10
61.10
61.10
61.10
61.10
61.10
61.10
61.10
61.10
61.10
61.10
61.10
61.10
61.10
61.10</t>
  </si>
  <si>
    <t>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t>
  </si>
  <si>
    <t>Оказание услуг по комплексному консультационному сопровождению, обслуживанию и адаптации лицензионных программных продуктов системы: "1С:Предприятие", оказание консультационных услуг по ведению бухгалтерского учета, расчета заработной платы, регламентированной отчетности в соответствии с требованиями нормативных актов Российской Федерации, реализованных посредством программных продуктов фирмы 1С</t>
  </si>
  <si>
    <t>1 314 176,00
В том числе объем исполнения долгосрочного договора:
2023 - 0,00
2024 - 1 314 176,00</t>
  </si>
  <si>
    <t>27.90</t>
  </si>
  <si>
    <t>27.90.52.000</t>
  </si>
  <si>
    <t>Поставка импульсных конденсаторов</t>
  </si>
  <si>
    <t>447 333,34
В том числе объем исполнения долгосрочного договора:
2023 - 0,00
2024 - 447 333,34</t>
  </si>
  <si>
    <t>24.20
24.20
24.20
24.20
24.20
24.20
24.20
24.20
24.20
24.20</t>
  </si>
  <si>
    <t>24.20.13.130
24.20.13.130
24.20.13.130
24.20.13.130
24.20.13.130
24.20.13.160
24.20.13.160
24.20.13.160
24.20.13.160
24.20.13.160</t>
  </si>
  <si>
    <t>Поставка труб стальных</t>
  </si>
  <si>
    <t>006
006
006
006
006
006
006
006
006
006</t>
  </si>
  <si>
    <t>Метр
Метр
Метр
Метр
Метр
Метр
Метр
Метр
Метр
Метр</t>
  </si>
  <si>
    <t>600
300
230
260
300
130
130
130
130
130</t>
  </si>
  <si>
    <t>1 445 384,70
В том числе объем исполнения долгосрочного договора:
2023 - 0,00
2024 - 1 445 384,70</t>
  </si>
  <si>
    <t>Предоставление права использования программы для ЭВМ СЭД "Диалог"</t>
  </si>
  <si>
    <t>360 000,00
В том числе объем исполнения долгосрочного договора:
2023 - 0,00
2024 - 360 000,00</t>
  </si>
  <si>
    <t>384 749 027,52
В том числе объем исполнения долгосрочного договора:
2022 - 0,00
2024 - 363 307 353,55
2025 - 21 441 673,97</t>
  </si>
  <si>
    <t>887 501,25
В том числе объем исполнения долгосрочного договора:
2023 - 0,00
2024 - 813 538,00
2025 - 73 963,25</t>
  </si>
  <si>
    <t>1 476 234 096,48
В том числе объем исполнения долгосрочного договора:
2023 - 0,00
2024 - 1 224 467 175,36
2025 - 251 766 921,12</t>
  </si>
  <si>
    <t>61.10
61.10
61.10
61.10
61.10
61.10</t>
  </si>
  <si>
    <t>61.10.49.000
61.10.49.000
61.10.49.000
61.10.49.000
61.10.49.000
61.10.49.000</t>
  </si>
  <si>
    <t>876
876
876
876
876
876</t>
  </si>
  <si>
    <t>Условная единица
Условная единица
Условная единица
Условная единица
Условная единица
Условная единица</t>
  </si>
  <si>
    <t>12
216
72
228
132
12</t>
  </si>
  <si>
    <t>4 125 600,00
В том числе объем исполнения долгосрочного договора:
2023 - 0,00
2024 - 3 781 800,00
2025 - 343 800,00</t>
  </si>
  <si>
    <t>61.20.11.000
61.20.11.000
61.20.11.000
61.20.11.000
61.20.11.000
61.20.11.000
61.20.11.000
61.20.11.000
61.20.11.000
61.20.11.000
61.20.11.000
61.20.11.000
61.20.11.000
61.20.11.000
61.20.11.000
61.20.11.000
61.20.11.000
61.20.11.000
61.20.11.000
61.20.11.000
61.20.11.000
61.20.11.000
61.20.11.000
61.20.11.000
61.20.11.000
61.20.11.000
61.20.11.000
61.20.11.000
61.20.11.000
61.20.11.000
61.20.11.000
61.20.11.000</t>
  </si>
  <si>
    <t>61.20.11.000
61.20.11.000
61.20.11.000
61.20.11.000
61.20.11.000
61.20.11.000
61.20.11.000
61.20.11.000
61.20.11.000
61.20.11.000
61.20.11.000
61.20.11.000
61.20.11.000
61.20.11.000
61.20.11.000
61.20.11.000
61.20.11.000
61.20.11.000
61.20.11.000
61.20.11.000</t>
  </si>
  <si>
    <t>61.20
61.20
61.20
61.20
61.20
61.20
61.20
61.20
61.20
61.20
61.20
61.20
61.20
61.20
61.20
61.20
61.20
61.20
61.20
61.20
61.20
61.20
61.20
61.20
61.20
61.20
61.20
61.20
61.20
61.20
61.20
61.20</t>
  </si>
  <si>
    <t>61.20
61.20
61.20
61.20
61.20
61.20
61.20
61.20
61.20
61.20
61.20
61.20
61.20
61.20
61.20
61.20
61.20
61.20
61.20
61.20</t>
  </si>
  <si>
    <t>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t>
  </si>
  <si>
    <t>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t>
  </si>
  <si>
    <t>1 020 000,00
В том числе объем исполнения долгосрочного договора:
2023 - 0,00
2024 - 935 000,00
2025 - 85 000,00</t>
  </si>
  <si>
    <t>2 000 000,00
В том числе объем исполнения долгосрочного договора:
2023 г. - 0,00
2024 г. - 2 000 000,00</t>
  </si>
  <si>
    <t>27.12.21.000
27.12.21.000
27.12.21.000</t>
  </si>
  <si>
    <t>27.12
27.12
27.12</t>
  </si>
  <si>
    <t>Поставка батарей аккумуляторных стартерных</t>
  </si>
  <si>
    <t>18
2
2</t>
  </si>
  <si>
    <t>208 733.34
В том числе объем исполнения долгосрочного договора:
2023 - 0,00
2024 - 208 733.34</t>
  </si>
  <si>
    <t>61.10
61.10
61.10
61.10
61.10
61.10
61.10</t>
  </si>
  <si>
    <t>61.10.11.190
61.10.11.190
61.10.11.190
61.10.11.190
61.10.11.190
61.10.11.190
61.10.11.190</t>
  </si>
  <si>
    <t>362
-
-
-
-
-
-</t>
  </si>
  <si>
    <t>Месяц 
_
_
_
_
_
_</t>
  </si>
  <si>
    <t>12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t>
  </si>
  <si>
    <t>500 000,00
В том числе объем исполнения долгосрочного договора:
2023 г. - 0,00
2024 г. - 458 333,33
2025 г. - 41 666,67</t>
  </si>
  <si>
    <t>29</t>
  </si>
  <si>
    <t>30</t>
  </si>
  <si>
    <t>31</t>
  </si>
  <si>
    <t>42</t>
  </si>
  <si>
    <t>43</t>
  </si>
  <si>
    <t>45</t>
  </si>
  <si>
    <t>46</t>
  </si>
  <si>
    <t>49</t>
  </si>
  <si>
    <t>52</t>
  </si>
  <si>
    <t>75</t>
  </si>
  <si>
    <t>80</t>
  </si>
  <si>
    <t>08.93</t>
  </si>
  <si>
    <t>08.93.10.111</t>
  </si>
  <si>
    <t>20 625 000,00
В том числе объем исполнения долгосрочного договора:
2024 - 20 487 500,00
2024 - 137 500,00</t>
  </si>
  <si>
    <t>План закупки товаров (работ, услуг) на 2024 год</t>
  </si>
  <si>
    <t>74.90</t>
  </si>
  <si>
    <t>74.90.14.000</t>
  </si>
  <si>
    <t xml:space="preserve">
12
</t>
  </si>
  <si>
    <t>Оказание услуг по предоставлению гидрометеорологической информации</t>
  </si>
  <si>
    <t>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t>
  </si>
  <si>
    <t>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t>
  </si>
  <si>
    <t>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t>
  </si>
  <si>
    <t>700 000,00
В том числе объем исполнения долгосрочного договора:
2024 - 641 666,67
2024 - 58 333.33</t>
  </si>
  <si>
    <t>Оказание услуги холодного водоснабжения и водоотведения для нужд котельных ГУП РК "Крымтеплокоммунэнерго"</t>
  </si>
  <si>
    <t>133
133
133
133
133
133
-</t>
  </si>
  <si>
    <t>Кубический метр
Кубический метр
Кубический метр
Кубический метр
Кубический метр
Кубический метр
-</t>
  </si>
  <si>
    <t>462466
394455
2421
2136
136029
125798
Невозможно определить количество</t>
  </si>
  <si>
    <t>62 878 513.86
В том числе объем исполнения долгосрочного договора:
2024 - 56 323 115.30
2024 - 6 555 398.56</t>
  </si>
  <si>
    <t>36.00.11.000
36.00.11.000
36.00.11.000
36.00.11.000
37.00.11.110
37.00.11.110
37.00.11.110</t>
  </si>
  <si>
    <t>36.00
36.00
36.00
36.00
37.00
37.00
37.00</t>
  </si>
  <si>
    <t>УТВЕРЖДАЮ
НАЧАЛЬНИК УПРАВЛЕНИЯ ЗАКУПОК И МАТЕРИАЛЬНО-ТЕХНИЧЕСКОГО СНАБЖЕНИЯ
___________________ В.Н. Тарасов
"30" января 2024 года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</si>
</sst>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 #,##0.00_р_._-;\-* #,##0.00_р_._-;_-* &quot;-&quot;??_р_._-;_-@_-"/>
  </numFmts>
  <fonts count="11" x14ac:knownFonts="1">
    <font>
      <sz val="10"/>
      <name val="Arial"/>
      <family val="2"/>
    </font>
    <font>
      <sz val="10"/>
      <name val="Arial"/>
      <family val="2"/>
      <charset val="204"/>
    </font>
    <font>
      <sz val="8"/>
      <name val="Times New Roman"/>
      <family val="1"/>
      <charset val="204"/>
    </font>
    <font>
      <u/>
      <sz val="10"/>
      <color theme="10"/>
      <name val="Arial"/>
      <family val="2"/>
    </font>
    <font>
      <sz val="8"/>
      <color rgb="FF000000"/>
      <name val="Times New Roman"/>
      <family val="1"/>
      <charset val="204"/>
    </font>
    <font>
      <sz val="12"/>
      <name val="Times New Roman"/>
      <family val="1"/>
      <charset val="204"/>
    </font>
    <font>
      <b/>
      <sz val="12"/>
      <name val="Times New Roman"/>
      <family val="1"/>
      <charset val="204"/>
    </font>
    <font>
      <b/>
      <sz val="12"/>
      <color theme="1"/>
      <name val="Times New Roman"/>
      <family val="1"/>
      <charset val="204"/>
    </font>
    <font>
      <sz val="12"/>
      <color theme="1"/>
      <name val="Times New Roman"/>
      <family val="1"/>
      <charset val="204"/>
    </font>
    <font>
      <u/>
      <sz val="12"/>
      <color theme="10"/>
      <name val="Times New Roman"/>
      <family val="1"/>
      <charset val="204"/>
    </font>
    <font>
      <sz val="8"/>
      <color indexed="8"/>
      <name val="Times New Roman"/>
      <family val="1"/>
      <charset val="204"/>
    </font>
  </fonts>
  <fills count="2">
    <fill>
      <patternFill patternType="none"/>
    </fill>
    <fill>
      <patternFill patternType="gray125"/>
    </fill>
  </fills>
  <borders count="26">
    <border>
      <left/>
      <right/>
      <top/>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64"/>
      </bottom>
      <diagonal/>
    </border>
    <border>
      <left style="thin">
        <color indexed="64"/>
      </left>
      <right style="thin">
        <color indexed="64"/>
      </right>
      <top/>
      <bottom style="thin">
        <color indexed="64"/>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64"/>
      </left>
      <right style="thin">
        <color indexed="64"/>
      </right>
      <top style="thin">
        <color indexed="64"/>
      </top>
      <bottom/>
      <diagonal/>
    </border>
    <border>
      <left style="thin">
        <color indexed="8"/>
      </left>
      <right/>
      <top style="thin">
        <color indexed="8"/>
      </top>
      <bottom/>
      <diagonal/>
    </border>
    <border>
      <left style="thin">
        <color indexed="8"/>
      </left>
      <right/>
      <top style="thin">
        <color indexed="8"/>
      </top>
      <bottom style="thin">
        <color indexed="8"/>
      </bottom>
      <diagonal/>
    </border>
    <border>
      <left style="thin">
        <color indexed="8"/>
      </left>
      <right style="thin">
        <color indexed="8"/>
      </right>
      <top style="thin">
        <color indexed="64"/>
      </top>
      <bottom style="thin">
        <color indexed="64"/>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style="hair">
        <color indexed="8"/>
      </left>
      <right style="hair">
        <color indexed="8"/>
      </right>
      <top style="hair">
        <color indexed="8"/>
      </top>
      <bottom style="hair">
        <color indexed="8"/>
      </bottom>
      <diagonal/>
    </border>
    <border>
      <left/>
      <right/>
      <top/>
      <bottom style="thin">
        <color indexed="64"/>
      </bottom>
      <diagonal/>
    </border>
    <border>
      <left style="thin">
        <color indexed="8"/>
      </left>
      <right style="thin">
        <color indexed="64"/>
      </right>
      <top/>
      <bottom style="thin">
        <color indexed="8"/>
      </bottom>
      <diagonal/>
    </border>
    <border>
      <left style="thin">
        <color indexed="64"/>
      </left>
      <right style="thin">
        <color indexed="8"/>
      </right>
      <top style="thin">
        <color indexed="64"/>
      </top>
      <bottom/>
      <diagonal/>
    </border>
    <border>
      <left style="thin">
        <color indexed="64"/>
      </left>
      <right style="thin">
        <color indexed="8"/>
      </right>
      <top/>
      <bottom style="thin">
        <color indexed="64"/>
      </bottom>
      <diagonal/>
    </border>
    <border>
      <left style="thin">
        <color indexed="8"/>
      </left>
      <right style="thin">
        <color indexed="64"/>
      </right>
      <top style="thin">
        <color indexed="64"/>
      </top>
      <bottom/>
      <diagonal/>
    </border>
    <border>
      <left style="thin">
        <color indexed="8"/>
      </left>
      <right style="thin">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8"/>
      </left>
      <right style="thin">
        <color indexed="8"/>
      </right>
      <top/>
      <bottom style="thin">
        <color indexed="64"/>
      </bottom>
      <diagonal/>
    </border>
    <border>
      <left style="thin">
        <color indexed="8"/>
      </left>
      <right style="thin">
        <color indexed="8"/>
      </right>
      <top style="thin">
        <color indexed="64"/>
      </top>
      <bottom/>
      <diagonal/>
    </border>
  </borders>
  <cellStyleXfs count="3">
    <xf numFmtId="0" fontId="0" fillId="0" borderId="0"/>
    <xf numFmtId="0" fontId="3" fillId="0" borderId="0" applyNumberFormat="0" applyFill="0" applyBorder="0" applyAlignment="0" applyProtection="0"/>
    <xf numFmtId="164" fontId="1" fillId="0" borderId="0" applyFill="0" applyBorder="0" applyAlignment="0" applyProtection="0"/>
  </cellStyleXfs>
  <cellXfs count="123">
    <xf numFmtId="0" fontId="0" fillId="0" borderId="0" xfId="0"/>
    <xf numFmtId="49" fontId="5" fillId="0" borderId="0" xfId="0" applyNumberFormat="1" applyFont="1"/>
    <xf numFmtId="49" fontId="5" fillId="0" borderId="0" xfId="0" applyNumberFormat="1" applyFont="1" applyAlignment="1">
      <alignment horizontal="center" vertical="center"/>
    </xf>
    <xf numFmtId="49" fontId="2" fillId="0" borderId="0" xfId="0" applyNumberFormat="1" applyFont="1"/>
    <xf numFmtId="0" fontId="5" fillId="0" borderId="0" xfId="0" applyFont="1"/>
    <xf numFmtId="49" fontId="2" fillId="0" borderId="0" xfId="0" applyNumberFormat="1" applyFont="1" applyAlignment="1">
      <alignment horizontal="center" vertical="center"/>
    </xf>
    <xf numFmtId="49" fontId="5" fillId="0" borderId="0" xfId="0" applyNumberFormat="1" applyFont="1" applyAlignment="1">
      <alignment horizontal="center"/>
    </xf>
    <xf numFmtId="49" fontId="2" fillId="0" borderId="0" xfId="0" applyNumberFormat="1" applyFont="1" applyAlignment="1">
      <alignment horizontal="center"/>
    </xf>
    <xf numFmtId="0" fontId="2" fillId="0" borderId="5" xfId="0" applyFont="1" applyFill="1" applyBorder="1" applyAlignment="1">
      <alignment horizontal="center" vertical="center" wrapText="1"/>
    </xf>
    <xf numFmtId="2" fontId="2" fillId="0" borderId="5"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left" vertical="center" wrapText="1"/>
    </xf>
    <xf numFmtId="2" fontId="2" fillId="0" borderId="2" xfId="0" applyNumberFormat="1" applyFont="1" applyFill="1" applyBorder="1" applyAlignment="1">
      <alignment horizontal="center" vertical="center" wrapText="1"/>
    </xf>
    <xf numFmtId="49" fontId="2" fillId="0" borderId="2" xfId="0" applyNumberFormat="1" applyFont="1" applyFill="1" applyBorder="1"/>
    <xf numFmtId="49" fontId="2" fillId="0" borderId="0" xfId="0" applyNumberFormat="1" applyFont="1" applyFill="1"/>
    <xf numFmtId="0" fontId="2" fillId="0" borderId="3" xfId="0" applyFont="1" applyFill="1" applyBorder="1" applyAlignment="1">
      <alignment horizontal="center" vertical="center" wrapText="1"/>
    </xf>
    <xf numFmtId="2" fontId="2" fillId="0" borderId="3" xfId="0" applyNumberFormat="1" applyFont="1" applyFill="1" applyBorder="1" applyAlignment="1">
      <alignment horizontal="center" vertical="center" wrapText="1"/>
    </xf>
    <xf numFmtId="0" fontId="2" fillId="0" borderId="10" xfId="0" applyFont="1" applyFill="1" applyBorder="1" applyAlignment="1">
      <alignment horizontal="center" vertical="center" wrapText="1"/>
    </xf>
    <xf numFmtId="49" fontId="4" fillId="0" borderId="7" xfId="0" applyNumberFormat="1" applyFont="1" applyFill="1" applyBorder="1" applyAlignment="1" applyProtection="1">
      <alignment horizontal="left" vertical="center" wrapText="1"/>
    </xf>
    <xf numFmtId="17" fontId="2" fillId="0" borderId="6" xfId="0" applyNumberFormat="1" applyFont="1" applyFill="1" applyBorder="1" applyAlignment="1">
      <alignment horizontal="center" vertical="center" wrapText="1"/>
    </xf>
    <xf numFmtId="16" fontId="2" fillId="0" borderId="2" xfId="0" applyNumberFormat="1" applyFont="1" applyFill="1" applyBorder="1" applyAlignment="1">
      <alignment horizontal="center" vertical="center" wrapText="1"/>
    </xf>
    <xf numFmtId="17" fontId="2" fillId="0" borderId="10" xfId="0" applyNumberFormat="1" applyFont="1" applyFill="1" applyBorder="1" applyAlignment="1">
      <alignment horizontal="center" vertical="center" wrapText="1"/>
    </xf>
    <xf numFmtId="0" fontId="2" fillId="0" borderId="9" xfId="0" applyFont="1" applyFill="1" applyBorder="1" applyAlignment="1">
      <alignment horizontal="center" vertical="center" wrapText="1"/>
    </xf>
    <xf numFmtId="0" fontId="2" fillId="0" borderId="8" xfId="0" applyFont="1" applyFill="1" applyBorder="1" applyAlignment="1">
      <alignment horizontal="center" vertical="center" wrapText="1"/>
    </xf>
    <xf numFmtId="49" fontId="10" fillId="0" borderId="2" xfId="0" applyNumberFormat="1" applyFont="1" applyFill="1" applyBorder="1" applyAlignment="1">
      <alignment horizontal="center" vertical="center"/>
    </xf>
    <xf numFmtId="4" fontId="2" fillId="0" borderId="2" xfId="0" applyNumberFormat="1" applyFont="1" applyFill="1" applyBorder="1" applyAlignment="1">
      <alignment horizontal="center" vertical="center" wrapText="1"/>
    </xf>
    <xf numFmtId="49" fontId="2" fillId="0" borderId="7" xfId="0" applyNumberFormat="1" applyFont="1" applyFill="1" applyBorder="1"/>
    <xf numFmtId="14" fontId="2" fillId="0" borderId="5" xfId="0" applyNumberFormat="1" applyFont="1" applyFill="1" applyBorder="1" applyAlignment="1">
      <alignment horizontal="center" vertical="center" wrapText="1"/>
    </xf>
    <xf numFmtId="49" fontId="2" fillId="0" borderId="2" xfId="0" applyNumberFormat="1" applyFont="1" applyFill="1" applyBorder="1" applyAlignment="1">
      <alignment horizontal="center" vertical="center"/>
    </xf>
    <xf numFmtId="17" fontId="2" fillId="0" borderId="5" xfId="0" applyNumberFormat="1" applyFont="1" applyFill="1" applyBorder="1" applyAlignment="1">
      <alignment horizontal="center" vertical="center" wrapText="1"/>
    </xf>
    <xf numFmtId="164" fontId="2" fillId="0" borderId="5" xfId="2" applyFont="1" applyFill="1" applyBorder="1" applyAlignment="1">
      <alignment horizontal="center" vertical="center" wrapText="1"/>
    </xf>
    <xf numFmtId="164" fontId="2" fillId="0" borderId="5" xfId="2" applyFont="1" applyFill="1" applyBorder="1" applyAlignment="1">
      <alignment vertical="center" wrapText="1"/>
    </xf>
    <xf numFmtId="49" fontId="0" fillId="0" borderId="0" xfId="0" applyNumberFormat="1" applyFill="1"/>
    <xf numFmtId="164" fontId="2" fillId="0" borderId="6" xfId="2" applyFont="1" applyFill="1" applyBorder="1" applyAlignment="1">
      <alignment horizontal="center" vertical="center" wrapText="1"/>
    </xf>
    <xf numFmtId="49" fontId="2" fillId="0" borderId="0" xfId="0" applyNumberFormat="1" applyFont="1" applyAlignment="1">
      <alignment wrapText="1"/>
    </xf>
    <xf numFmtId="49" fontId="2" fillId="0" borderId="7" xfId="0" applyNumberFormat="1" applyFont="1" applyFill="1" applyBorder="1" applyAlignment="1">
      <alignment horizontal="center" vertical="center"/>
    </xf>
    <xf numFmtId="49" fontId="10" fillId="0" borderId="3" xfId="0" applyNumberFormat="1" applyFont="1" applyFill="1" applyBorder="1" applyAlignment="1">
      <alignment horizontal="center" vertical="center"/>
    </xf>
    <xf numFmtId="49" fontId="4" fillId="0" borderId="2" xfId="0" applyNumberFormat="1" applyFont="1" applyFill="1" applyBorder="1" applyAlignment="1" applyProtection="1">
      <alignment horizontal="center" vertical="center" wrapText="1"/>
    </xf>
    <xf numFmtId="49" fontId="4" fillId="0" borderId="2" xfId="0" applyNumberFormat="1" applyFont="1" applyFill="1" applyBorder="1" applyAlignment="1">
      <alignment horizontal="left" vertical="center" wrapText="1"/>
    </xf>
    <xf numFmtId="49" fontId="4" fillId="0" borderId="2" xfId="0" applyNumberFormat="1" applyFont="1" applyFill="1" applyBorder="1" applyAlignment="1">
      <alignment horizontal="center" vertical="center" wrapText="1"/>
    </xf>
    <xf numFmtId="0" fontId="2" fillId="0" borderId="21"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2" fillId="0" borderId="23"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4" xfId="0" applyFont="1" applyFill="1" applyBorder="1" applyAlignment="1">
      <alignment horizontal="center" vertical="center" wrapText="1"/>
    </xf>
    <xf numFmtId="49" fontId="2" fillId="0" borderId="7"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7" xfId="2" applyFont="1" applyFill="1" applyBorder="1" applyAlignment="1">
      <alignment horizontal="center" vertical="center" wrapText="1"/>
    </xf>
    <xf numFmtId="49" fontId="4" fillId="0" borderId="7" xfId="0" applyNumberFormat="1" applyFont="1" applyFill="1" applyBorder="1" applyAlignment="1" applyProtection="1">
      <alignment horizontal="center" vertical="center" wrapText="1"/>
    </xf>
    <xf numFmtId="49" fontId="2" fillId="0" borderId="2" xfId="0" applyNumberFormat="1" applyFont="1" applyFill="1" applyBorder="1" applyAlignment="1">
      <alignment horizontal="center" vertical="center" wrapText="1"/>
    </xf>
    <xf numFmtId="0" fontId="2" fillId="0" borderId="0" xfId="0" applyFont="1" applyFill="1" applyBorder="1" applyAlignment="1">
      <alignment horizontal="center" vertical="center" wrapText="1"/>
    </xf>
    <xf numFmtId="164" fontId="2" fillId="0" borderId="2" xfId="2" applyFont="1" applyFill="1" applyBorder="1" applyAlignment="1">
      <alignment horizontal="center" vertical="center" wrapText="1"/>
    </xf>
    <xf numFmtId="49" fontId="10" fillId="0" borderId="7" xfId="0" applyNumberFormat="1" applyFont="1" applyFill="1" applyBorder="1" applyAlignment="1">
      <alignment horizontal="center" vertical="center" wrapText="1"/>
    </xf>
    <xf numFmtId="0" fontId="2" fillId="0" borderId="6" xfId="0" applyFont="1" applyFill="1" applyBorder="1" applyAlignment="1">
      <alignment horizontal="center" vertical="center" wrapText="1"/>
    </xf>
    <xf numFmtId="49" fontId="10" fillId="0" borderId="2" xfId="0" applyNumberFormat="1" applyFont="1" applyFill="1" applyBorder="1" applyAlignment="1">
      <alignment horizontal="center" vertical="center" wrapText="1"/>
    </xf>
    <xf numFmtId="17" fontId="2" fillId="0"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49" fontId="2" fillId="0" borderId="2" xfId="0" applyNumberFormat="1" applyFont="1" applyFill="1" applyBorder="1" applyAlignment="1">
      <alignment horizontal="center" vertical="center" wrapText="1"/>
    </xf>
    <xf numFmtId="164" fontId="2" fillId="0" borderId="2" xfId="2"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2" fillId="0" borderId="7" xfId="0" applyNumberFormat="1" applyFont="1" applyFill="1" applyBorder="1" applyAlignment="1">
      <alignment horizontal="center" vertical="center" wrapText="1"/>
    </xf>
    <xf numFmtId="49" fontId="2" fillId="0" borderId="4" xfId="0" applyNumberFormat="1" applyFont="1" applyFill="1" applyBorder="1" applyAlignment="1">
      <alignment horizontal="center" vertical="center" wrapText="1"/>
    </xf>
    <xf numFmtId="49" fontId="2" fillId="0" borderId="7" xfId="0" applyNumberFormat="1" applyFont="1" applyFill="1" applyBorder="1" applyAlignment="1">
      <alignment horizontal="center"/>
    </xf>
    <xf numFmtId="49" fontId="2" fillId="0" borderId="4" xfId="0" applyNumberFormat="1" applyFont="1" applyFill="1" applyBorder="1" applyAlignment="1">
      <alignment horizontal="center"/>
    </xf>
    <xf numFmtId="0" fontId="2" fillId="0" borderId="16" xfId="0" applyFont="1" applyFill="1" applyBorder="1" applyAlignment="1">
      <alignment horizontal="center" vertical="center" wrapText="1"/>
    </xf>
    <xf numFmtId="0" fontId="2" fillId="0" borderId="17" xfId="0" applyFont="1" applyFill="1" applyBorder="1" applyAlignment="1">
      <alignment horizontal="center" vertical="center" wrapText="1"/>
    </xf>
    <xf numFmtId="0" fontId="2" fillId="0" borderId="18" xfId="0" applyFont="1" applyFill="1" applyBorder="1" applyAlignment="1">
      <alignment horizontal="center" vertical="center" wrapText="1"/>
    </xf>
    <xf numFmtId="0" fontId="2" fillId="0" borderId="15" xfId="0" applyFont="1" applyFill="1" applyBorder="1" applyAlignment="1">
      <alignment horizontal="center" vertical="center" wrapText="1"/>
    </xf>
    <xf numFmtId="49" fontId="4" fillId="0" borderId="7" xfId="0" applyNumberFormat="1" applyFont="1" applyFill="1" applyBorder="1" applyAlignment="1" applyProtection="1">
      <alignment horizontal="center" vertical="center" wrapText="1"/>
    </xf>
    <xf numFmtId="49" fontId="4" fillId="0" borderId="4" xfId="0" applyNumberFormat="1" applyFont="1" applyFill="1" applyBorder="1" applyAlignment="1" applyProtection="1">
      <alignment horizontal="center" vertical="center" wrapText="1"/>
    </xf>
    <xf numFmtId="0" fontId="2" fillId="0" borderId="7" xfId="0" applyFont="1" applyFill="1" applyBorder="1" applyAlignment="1">
      <alignment horizontal="center" vertical="center" wrapText="1"/>
    </xf>
    <xf numFmtId="0" fontId="2" fillId="0" borderId="4" xfId="0" applyFont="1" applyFill="1" applyBorder="1" applyAlignment="1">
      <alignment horizontal="center" vertical="center" wrapText="1"/>
    </xf>
    <xf numFmtId="164" fontId="2" fillId="0" borderId="7" xfId="2" applyFont="1" applyFill="1" applyBorder="1" applyAlignment="1">
      <alignment horizontal="center" vertical="center" wrapText="1"/>
    </xf>
    <xf numFmtId="164" fontId="2" fillId="0" borderId="4"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49" fontId="4" fillId="0" borderId="20" xfId="0" applyNumberFormat="1" applyFont="1" applyFill="1" applyBorder="1" applyAlignment="1" applyProtection="1">
      <alignment horizontal="center" vertical="center" wrapText="1"/>
    </xf>
    <xf numFmtId="49" fontId="2" fillId="0" borderId="7" xfId="0" applyNumberFormat="1" applyFont="1" applyFill="1" applyBorder="1" applyAlignment="1">
      <alignment horizontal="center" vertical="center"/>
    </xf>
    <xf numFmtId="49" fontId="2" fillId="0" borderId="4" xfId="0" applyNumberFormat="1" applyFont="1" applyFill="1" applyBorder="1" applyAlignment="1">
      <alignment horizontal="center" vertical="center"/>
    </xf>
    <xf numFmtId="0" fontId="8" fillId="0" borderId="2" xfId="0" applyFont="1" applyBorder="1" applyAlignment="1">
      <alignment horizontal="left" vertical="center"/>
    </xf>
    <xf numFmtId="49" fontId="10" fillId="0" borderId="6" xfId="0" applyNumberFormat="1" applyFont="1" applyFill="1" applyBorder="1" applyAlignment="1">
      <alignment horizontal="center" vertical="center" wrapText="1"/>
    </xf>
    <xf numFmtId="49" fontId="10" fillId="0" borderId="11" xfId="0" applyNumberFormat="1" applyFont="1" applyFill="1" applyBorder="1" applyAlignment="1">
      <alignment horizontal="center" vertical="center" wrapText="1"/>
    </xf>
    <xf numFmtId="49" fontId="10" fillId="0" borderId="12" xfId="0" applyNumberFormat="1" applyFont="1" applyFill="1" applyBorder="1" applyAlignment="1">
      <alignment horizontal="center" vertical="center" wrapText="1"/>
    </xf>
    <xf numFmtId="0" fontId="10" fillId="0" borderId="6" xfId="0" applyFont="1" applyFill="1" applyBorder="1" applyAlignment="1">
      <alignment horizontal="center" vertical="center" wrapText="1"/>
    </xf>
    <xf numFmtId="0" fontId="10" fillId="0" borderId="11" xfId="0" applyFont="1" applyFill="1" applyBorder="1" applyAlignment="1">
      <alignment horizontal="center" vertical="center" wrapText="1"/>
    </xf>
    <xf numFmtId="0" fontId="10" fillId="0" borderId="12" xfId="0" applyFont="1" applyFill="1" applyBorder="1" applyAlignment="1">
      <alignment horizontal="center" vertical="center" wrapText="1"/>
    </xf>
    <xf numFmtId="49" fontId="10" fillId="0" borderId="7" xfId="0" applyNumberFormat="1" applyFont="1" applyFill="1" applyBorder="1" applyAlignment="1">
      <alignment horizontal="center" vertical="center" wrapText="1"/>
    </xf>
    <xf numFmtId="49" fontId="10" fillId="0" borderId="4" xfId="0" applyNumberFormat="1" applyFont="1" applyFill="1" applyBorder="1" applyAlignment="1">
      <alignment horizontal="center" vertical="center" wrapText="1"/>
    </xf>
    <xf numFmtId="0" fontId="0" fillId="0" borderId="2" xfId="0" applyFill="1" applyBorder="1" applyAlignment="1">
      <alignment horizontal="center"/>
    </xf>
    <xf numFmtId="0" fontId="0" fillId="0" borderId="2" xfId="0" applyFill="1" applyBorder="1" applyAlignment="1">
      <alignment horizontal="center" vertical="center"/>
    </xf>
    <xf numFmtId="0" fontId="0" fillId="0" borderId="2" xfId="0" applyFill="1" applyBorder="1" applyAlignment="1"/>
    <xf numFmtId="49" fontId="2" fillId="0" borderId="2" xfId="0" applyNumberFormat="1" applyFont="1" applyFill="1" applyBorder="1" applyAlignment="1">
      <alignment horizontal="center" vertical="center" wrapText="1"/>
    </xf>
    <xf numFmtId="49" fontId="2" fillId="0" borderId="2" xfId="0" applyNumberFormat="1" applyFont="1" applyFill="1" applyBorder="1" applyAlignment="1"/>
    <xf numFmtId="49" fontId="10" fillId="0" borderId="5" xfId="0" applyNumberFormat="1" applyFont="1" applyFill="1" applyBorder="1" applyAlignment="1">
      <alignment horizontal="center" vertical="center" wrapText="1"/>
    </xf>
    <xf numFmtId="17" fontId="2" fillId="0" borderId="2" xfId="0" applyNumberFormat="1" applyFont="1" applyFill="1" applyBorder="1" applyAlignment="1">
      <alignment horizontal="center" vertical="center" wrapText="1"/>
    </xf>
    <xf numFmtId="164" fontId="2" fillId="0" borderId="16" xfId="2" applyFont="1" applyFill="1" applyBorder="1" applyAlignment="1">
      <alignment horizontal="center" vertical="center" wrapText="1"/>
    </xf>
    <xf numFmtId="164" fontId="2" fillId="0" borderId="17" xfId="2" applyFont="1" applyFill="1" applyBorder="1" applyAlignment="1">
      <alignment horizontal="center" vertical="center" wrapText="1"/>
    </xf>
    <xf numFmtId="0" fontId="2" fillId="0" borderId="19" xfId="0" applyFont="1" applyFill="1" applyBorder="1" applyAlignment="1">
      <alignment horizontal="center" vertical="center" wrapText="1"/>
    </xf>
    <xf numFmtId="17" fontId="2" fillId="0" borderId="25" xfId="0" applyNumberFormat="1" applyFont="1" applyFill="1" applyBorder="1" applyAlignment="1">
      <alignment horizontal="center" vertical="center" wrapText="1"/>
    </xf>
    <xf numFmtId="17" fontId="2" fillId="0" borderId="24" xfId="0" applyNumberFormat="1" applyFont="1" applyFill="1" applyBorder="1" applyAlignment="1">
      <alignment horizontal="center" vertical="center" wrapText="1"/>
    </xf>
    <xf numFmtId="49" fontId="10" fillId="0" borderId="5" xfId="0" applyNumberFormat="1" applyFont="1" applyFill="1" applyBorder="1" applyAlignment="1">
      <alignment horizontal="center" vertical="center"/>
    </xf>
    <xf numFmtId="0" fontId="5" fillId="0" borderId="2" xfId="0" applyFont="1" applyBorder="1" applyAlignment="1"/>
    <xf numFmtId="49" fontId="10" fillId="0" borderId="5" xfId="0" applyNumberFormat="1" applyFont="1" applyFill="1" applyBorder="1" applyAlignment="1">
      <alignment horizontal="center" wrapText="1"/>
    </xf>
    <xf numFmtId="164" fontId="2" fillId="0" borderId="2" xfId="2" applyFont="1" applyFill="1" applyBorder="1" applyAlignment="1">
      <alignment horizontal="center" vertical="center" wrapText="1"/>
    </xf>
    <xf numFmtId="49" fontId="2" fillId="0" borderId="13" xfId="0" applyNumberFormat="1" applyFont="1" applyFill="1" applyBorder="1" applyAlignment="1">
      <alignment horizontal="center" vertical="center" wrapText="1"/>
    </xf>
    <xf numFmtId="49" fontId="6" fillId="0" borderId="0" xfId="0" applyNumberFormat="1" applyFont="1" applyFill="1" applyAlignment="1">
      <alignment horizontal="left" vertical="center" wrapText="1"/>
    </xf>
    <xf numFmtId="0" fontId="7" fillId="0" borderId="0" xfId="0" applyFont="1" applyAlignment="1">
      <alignment horizontal="center"/>
    </xf>
    <xf numFmtId="0" fontId="5" fillId="0" borderId="0" xfId="0" applyFont="1" applyAlignment="1"/>
    <xf numFmtId="0" fontId="8" fillId="0" borderId="14" xfId="0" applyFont="1" applyBorder="1" applyAlignment="1">
      <alignment horizontal="center"/>
    </xf>
    <xf numFmtId="0" fontId="5" fillId="0" borderId="14" xfId="0" applyFont="1" applyBorder="1" applyAlignment="1"/>
    <xf numFmtId="49" fontId="2" fillId="0" borderId="1" xfId="0" applyNumberFormat="1" applyFont="1" applyFill="1" applyBorder="1" applyAlignment="1">
      <alignment horizontal="center" vertical="center" wrapText="1"/>
    </xf>
    <xf numFmtId="49" fontId="10" fillId="0" borderId="1" xfId="0" applyNumberFormat="1" applyFont="1" applyFill="1" applyBorder="1" applyAlignment="1">
      <alignment horizontal="center" vertical="center" wrapText="1"/>
    </xf>
    <xf numFmtId="49" fontId="8" fillId="0" borderId="2" xfId="0" applyNumberFormat="1" applyFont="1" applyBorder="1" applyAlignment="1">
      <alignment horizontal="left" vertical="center"/>
    </xf>
    <xf numFmtId="0" fontId="9" fillId="0" borderId="2" xfId="1" applyFont="1" applyBorder="1" applyAlignment="1">
      <alignment horizontal="left"/>
    </xf>
    <xf numFmtId="0" fontId="8" fillId="0" borderId="2" xfId="0" applyFont="1" applyBorder="1" applyAlignment="1">
      <alignment horizontal="left"/>
    </xf>
  </cellXfs>
  <cellStyles count="3">
    <cellStyle name="Гиперссылка" xfId="1" builtinId="8"/>
    <cellStyle name="Обычный" xfId="0" builtinId="0"/>
    <cellStyle name="Финансовый" xfId="2" builtinId="3"/>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3333"/>
      <rgbColor rgb="00666699"/>
      <rgbColor rgb="00969696"/>
      <rgbColor rgb="00003366"/>
      <rgbColor rgb="00339966"/>
      <rgbColor rgb="00003300"/>
      <rgbColor rgb="00333300"/>
      <rgbColor rgb="00993300"/>
      <rgbColor rgb="00993366"/>
      <rgbColor rgb="00333399"/>
      <rgbColor rgb="00313739"/>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zakup@tce.crimea.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32"/>
  <sheetViews>
    <sheetView tabSelected="1" topLeftCell="E132" zoomScale="120" zoomScaleNormal="120" workbookViewId="0">
      <selection activeCell="G145" sqref="G145"/>
    </sheetView>
  </sheetViews>
  <sheetFormatPr defaultColWidth="17.28515625" defaultRowHeight="11.25" x14ac:dyDescent="0.2"/>
  <cols>
    <col min="1" max="1" width="5.85546875" style="3" customWidth="1"/>
    <col min="2" max="2" width="9.42578125" style="3" customWidth="1"/>
    <col min="3" max="3" width="10.85546875" style="3" customWidth="1"/>
    <col min="4" max="4" width="7.5703125" style="3" customWidth="1"/>
    <col min="5" max="5" width="38.28515625" style="3" customWidth="1"/>
    <col min="6" max="6" width="18.140625" style="7" customWidth="1"/>
    <col min="7" max="7" width="6.5703125" style="5" customWidth="1"/>
    <col min="8" max="8" width="17" style="3" customWidth="1"/>
    <col min="9" max="9" width="27.28515625" style="3" customWidth="1"/>
    <col min="10" max="10" width="13.140625" style="3" customWidth="1"/>
    <col min="11" max="11" width="13.28515625" style="3" customWidth="1"/>
    <col min="12" max="12" width="20.140625" style="3" customWidth="1"/>
    <col min="13" max="13" width="10.42578125" style="3" customWidth="1"/>
    <col min="14" max="14" width="9.140625" style="3" customWidth="1"/>
    <col min="15" max="15" width="9.5703125" style="3" customWidth="1"/>
    <col min="16" max="16" width="29.28515625" style="3" customWidth="1"/>
    <col min="17" max="17" width="8.7109375" style="3" customWidth="1"/>
    <col min="18" max="18" width="10.28515625" style="3" customWidth="1"/>
    <col min="19" max="19" width="9.28515625" style="3" customWidth="1"/>
    <col min="20" max="20" width="13.85546875" style="3" customWidth="1"/>
    <col min="21" max="21" width="13.7109375" style="3" customWidth="1"/>
    <col min="22" max="22" width="9.7109375" style="3" customWidth="1"/>
    <col min="23" max="23" width="9.42578125" style="3" customWidth="1"/>
    <col min="24" max="24" width="12.5703125" style="3" customWidth="1"/>
    <col min="25" max="25" width="12.140625" style="3" customWidth="1"/>
    <col min="26" max="26" width="12.7109375" style="3" customWidth="1"/>
    <col min="27" max="16384" width="17.28515625" style="3"/>
  </cols>
  <sheetData>
    <row r="1" spans="1:26" s="1" customFormat="1" ht="57" customHeight="1" x14ac:dyDescent="0.25">
      <c r="F1" s="6"/>
      <c r="G1" s="2"/>
      <c r="H1" s="3"/>
      <c r="I1" s="3"/>
      <c r="V1" s="113" t="s">
        <v>561</v>
      </c>
      <c r="W1" s="113"/>
      <c r="X1" s="113"/>
      <c r="Y1" s="113"/>
      <c r="Z1" s="113"/>
    </row>
    <row r="2" spans="1:26" s="1" customFormat="1" ht="80.25" customHeight="1" x14ac:dyDescent="0.25">
      <c r="F2" s="6"/>
      <c r="G2" s="2"/>
      <c r="H2" s="3"/>
      <c r="I2" s="3"/>
      <c r="V2" s="113"/>
      <c r="W2" s="113"/>
      <c r="X2" s="113"/>
      <c r="Y2" s="113"/>
      <c r="Z2" s="113"/>
    </row>
    <row r="3" spans="1:26" s="4" customFormat="1" ht="15.75" x14ac:dyDescent="0.25">
      <c r="A3" s="114" t="s">
        <v>545</v>
      </c>
      <c r="B3" s="114"/>
      <c r="C3" s="114"/>
      <c r="D3" s="114"/>
      <c r="E3" s="114"/>
      <c r="F3" s="114"/>
      <c r="G3" s="114"/>
      <c r="H3" s="114"/>
      <c r="I3" s="114"/>
      <c r="J3" s="114"/>
      <c r="K3" s="114"/>
      <c r="L3" s="114"/>
      <c r="M3" s="114"/>
      <c r="N3" s="114"/>
      <c r="O3" s="114"/>
      <c r="P3" s="114"/>
      <c r="Q3" s="114"/>
      <c r="R3" s="114"/>
      <c r="S3" s="115"/>
      <c r="T3" s="115"/>
      <c r="U3" s="115"/>
      <c r="V3" s="115"/>
      <c r="W3" s="115"/>
      <c r="X3" s="115"/>
      <c r="Y3" s="115"/>
      <c r="Z3" s="115"/>
    </row>
    <row r="4" spans="1:26" s="4" customFormat="1" ht="15.75" x14ac:dyDescent="0.25">
      <c r="A4" s="116"/>
      <c r="B4" s="116"/>
      <c r="C4" s="116"/>
      <c r="D4" s="116"/>
      <c r="E4" s="116"/>
      <c r="F4" s="116"/>
      <c r="G4" s="116"/>
      <c r="H4" s="116"/>
      <c r="I4" s="116"/>
      <c r="J4" s="116"/>
      <c r="K4" s="116"/>
      <c r="L4" s="116"/>
      <c r="M4" s="116"/>
      <c r="N4" s="116"/>
      <c r="O4" s="116"/>
      <c r="P4" s="116"/>
      <c r="Q4" s="116"/>
      <c r="R4" s="116"/>
      <c r="S4" s="117"/>
      <c r="T4" s="117"/>
      <c r="U4" s="117"/>
      <c r="V4" s="117"/>
      <c r="W4" s="117"/>
      <c r="X4" s="117"/>
      <c r="Y4" s="117"/>
      <c r="Z4" s="117"/>
    </row>
    <row r="5" spans="1:26" s="4" customFormat="1" ht="15.75" x14ac:dyDescent="0.25">
      <c r="A5" s="87" t="s">
        <v>32</v>
      </c>
      <c r="B5" s="87"/>
      <c r="C5" s="87"/>
      <c r="D5" s="87"/>
      <c r="E5" s="87"/>
      <c r="F5" s="87" t="s">
        <v>33</v>
      </c>
      <c r="G5" s="87"/>
      <c r="H5" s="87"/>
      <c r="I5" s="87"/>
      <c r="J5" s="87"/>
      <c r="K5" s="87"/>
      <c r="L5" s="87"/>
      <c r="M5" s="87"/>
      <c r="N5" s="87"/>
      <c r="O5" s="87"/>
      <c r="P5" s="87"/>
      <c r="Q5" s="87"/>
      <c r="R5" s="87"/>
      <c r="S5" s="109"/>
      <c r="T5" s="109"/>
      <c r="U5" s="109"/>
      <c r="V5" s="109"/>
      <c r="W5" s="109"/>
      <c r="X5" s="109"/>
      <c r="Y5" s="109"/>
      <c r="Z5" s="109"/>
    </row>
    <row r="6" spans="1:26" s="4" customFormat="1" ht="15.75" x14ac:dyDescent="0.25">
      <c r="A6" s="87" t="s">
        <v>34</v>
      </c>
      <c r="B6" s="87"/>
      <c r="C6" s="87"/>
      <c r="D6" s="87"/>
      <c r="E6" s="87"/>
      <c r="F6" s="87" t="s">
        <v>35</v>
      </c>
      <c r="G6" s="87"/>
      <c r="H6" s="87"/>
      <c r="I6" s="87"/>
      <c r="J6" s="87"/>
      <c r="K6" s="87"/>
      <c r="L6" s="87"/>
      <c r="M6" s="87"/>
      <c r="N6" s="87"/>
      <c r="O6" s="87"/>
      <c r="P6" s="87"/>
      <c r="Q6" s="87"/>
      <c r="R6" s="87"/>
      <c r="S6" s="109"/>
      <c r="T6" s="109"/>
      <c r="U6" s="109"/>
      <c r="V6" s="109"/>
      <c r="W6" s="109"/>
      <c r="X6" s="109"/>
      <c r="Y6" s="109"/>
      <c r="Z6" s="109"/>
    </row>
    <row r="7" spans="1:26" s="4" customFormat="1" ht="15.75" x14ac:dyDescent="0.25">
      <c r="A7" s="87" t="s">
        <v>36</v>
      </c>
      <c r="B7" s="87"/>
      <c r="C7" s="87"/>
      <c r="D7" s="87"/>
      <c r="E7" s="87"/>
      <c r="F7" s="120" t="s">
        <v>59</v>
      </c>
      <c r="G7" s="120"/>
      <c r="H7" s="120"/>
      <c r="I7" s="120"/>
      <c r="J7" s="120"/>
      <c r="K7" s="120"/>
      <c r="L7" s="120"/>
      <c r="M7" s="120"/>
      <c r="N7" s="120"/>
      <c r="O7" s="120"/>
      <c r="P7" s="120"/>
      <c r="Q7" s="120"/>
      <c r="R7" s="120"/>
      <c r="S7" s="109"/>
      <c r="T7" s="109"/>
      <c r="U7" s="109"/>
      <c r="V7" s="109"/>
      <c r="W7" s="109"/>
      <c r="X7" s="109"/>
      <c r="Y7" s="109"/>
      <c r="Z7" s="109"/>
    </row>
    <row r="8" spans="1:26" s="4" customFormat="1" ht="15.75" x14ac:dyDescent="0.25">
      <c r="A8" s="87" t="s">
        <v>37</v>
      </c>
      <c r="B8" s="87"/>
      <c r="C8" s="87"/>
      <c r="D8" s="87"/>
      <c r="E8" s="87"/>
      <c r="F8" s="121" t="s">
        <v>64</v>
      </c>
      <c r="G8" s="122"/>
      <c r="H8" s="122"/>
      <c r="I8" s="122"/>
      <c r="J8" s="122"/>
      <c r="K8" s="122"/>
      <c r="L8" s="122"/>
      <c r="M8" s="122"/>
      <c r="N8" s="122"/>
      <c r="O8" s="122"/>
      <c r="P8" s="122"/>
      <c r="Q8" s="122"/>
      <c r="R8" s="122"/>
      <c r="S8" s="109"/>
      <c r="T8" s="109"/>
      <c r="U8" s="109"/>
      <c r="V8" s="109"/>
      <c r="W8" s="109"/>
      <c r="X8" s="109"/>
      <c r="Y8" s="109"/>
      <c r="Z8" s="109"/>
    </row>
    <row r="9" spans="1:26" s="4" customFormat="1" ht="15.75" x14ac:dyDescent="0.25">
      <c r="A9" s="87" t="s">
        <v>38</v>
      </c>
      <c r="B9" s="87"/>
      <c r="C9" s="87"/>
      <c r="D9" s="87"/>
      <c r="E9" s="87"/>
      <c r="F9" s="87">
        <v>9102028499</v>
      </c>
      <c r="G9" s="87"/>
      <c r="H9" s="87"/>
      <c r="I9" s="87"/>
      <c r="J9" s="87"/>
      <c r="K9" s="87"/>
      <c r="L9" s="87"/>
      <c r="M9" s="87"/>
      <c r="N9" s="87"/>
      <c r="O9" s="87"/>
      <c r="P9" s="87"/>
      <c r="Q9" s="87"/>
      <c r="R9" s="87"/>
      <c r="S9" s="109"/>
      <c r="T9" s="109"/>
      <c r="U9" s="109"/>
      <c r="V9" s="109"/>
      <c r="W9" s="109"/>
      <c r="X9" s="109"/>
      <c r="Y9" s="109"/>
      <c r="Z9" s="109"/>
    </row>
    <row r="10" spans="1:26" s="4" customFormat="1" ht="15.75" x14ac:dyDescent="0.25">
      <c r="A10" s="87" t="s">
        <v>39</v>
      </c>
      <c r="B10" s="87"/>
      <c r="C10" s="87"/>
      <c r="D10" s="87"/>
      <c r="E10" s="87"/>
      <c r="F10" s="87">
        <v>910201001</v>
      </c>
      <c r="G10" s="87"/>
      <c r="H10" s="87"/>
      <c r="I10" s="87"/>
      <c r="J10" s="87"/>
      <c r="K10" s="87"/>
      <c r="L10" s="87"/>
      <c r="M10" s="87"/>
      <c r="N10" s="87"/>
      <c r="O10" s="87"/>
      <c r="P10" s="87"/>
      <c r="Q10" s="87"/>
      <c r="R10" s="87"/>
      <c r="S10" s="109"/>
      <c r="T10" s="109"/>
      <c r="U10" s="109"/>
      <c r="V10" s="109"/>
      <c r="W10" s="109"/>
      <c r="X10" s="109"/>
      <c r="Y10" s="109"/>
      <c r="Z10" s="109"/>
    </row>
    <row r="11" spans="1:26" s="4" customFormat="1" ht="15.75" x14ac:dyDescent="0.25">
      <c r="A11" s="87" t="s">
        <v>40</v>
      </c>
      <c r="B11" s="87"/>
      <c r="C11" s="87"/>
      <c r="D11" s="87"/>
      <c r="E11" s="87"/>
      <c r="F11" s="87">
        <v>35000000000</v>
      </c>
      <c r="G11" s="87"/>
      <c r="H11" s="87"/>
      <c r="I11" s="87"/>
      <c r="J11" s="87"/>
      <c r="K11" s="87"/>
      <c r="L11" s="87"/>
      <c r="M11" s="87"/>
      <c r="N11" s="87"/>
      <c r="O11" s="87"/>
      <c r="P11" s="87"/>
      <c r="Q11" s="87"/>
      <c r="R11" s="87"/>
      <c r="S11" s="109"/>
      <c r="T11" s="109"/>
      <c r="U11" s="109"/>
      <c r="V11" s="109"/>
      <c r="W11" s="109"/>
      <c r="X11" s="109"/>
      <c r="Y11" s="109"/>
      <c r="Z11" s="109"/>
    </row>
    <row r="13" spans="1:26" ht="12.75" customHeight="1" x14ac:dyDescent="0.2">
      <c r="A13" s="101" t="s">
        <v>0</v>
      </c>
      <c r="B13" s="101" t="s">
        <v>1</v>
      </c>
      <c r="C13" s="101" t="s">
        <v>2</v>
      </c>
      <c r="D13" s="91" t="s">
        <v>102</v>
      </c>
      <c r="E13" s="108" t="s">
        <v>3</v>
      </c>
      <c r="F13" s="108"/>
      <c r="G13" s="108"/>
      <c r="H13" s="108"/>
      <c r="I13" s="108"/>
      <c r="J13" s="108"/>
      <c r="K13" s="108"/>
      <c r="L13" s="108"/>
      <c r="M13" s="108"/>
      <c r="N13" s="108"/>
      <c r="O13" s="108"/>
      <c r="P13" s="101" t="s">
        <v>4</v>
      </c>
      <c r="Q13" s="101" t="s">
        <v>5</v>
      </c>
      <c r="R13" s="101"/>
      <c r="S13" s="101"/>
      <c r="T13" s="101"/>
      <c r="U13" s="101"/>
      <c r="V13" s="101" t="s">
        <v>14</v>
      </c>
      <c r="W13" s="88" t="s">
        <v>15</v>
      </c>
      <c r="X13" s="88" t="s">
        <v>16</v>
      </c>
      <c r="Y13" s="88" t="s">
        <v>17</v>
      </c>
      <c r="Z13" s="88" t="s">
        <v>18</v>
      </c>
    </row>
    <row r="14" spans="1:26" ht="15" customHeight="1" x14ac:dyDescent="0.2">
      <c r="A14" s="101"/>
      <c r="B14" s="101"/>
      <c r="C14" s="101"/>
      <c r="D14" s="92"/>
      <c r="E14" s="101"/>
      <c r="F14" s="108"/>
      <c r="G14" s="108"/>
      <c r="H14" s="108"/>
      <c r="I14" s="108"/>
      <c r="J14" s="108"/>
      <c r="K14" s="108"/>
      <c r="L14" s="108"/>
      <c r="M14" s="108"/>
      <c r="N14" s="108"/>
      <c r="O14" s="108"/>
      <c r="P14" s="101"/>
      <c r="Q14" s="101"/>
      <c r="R14" s="101"/>
      <c r="S14" s="101"/>
      <c r="T14" s="101"/>
      <c r="U14" s="101"/>
      <c r="V14" s="101"/>
      <c r="W14" s="89"/>
      <c r="X14" s="89"/>
      <c r="Y14" s="89"/>
      <c r="Z14" s="89"/>
    </row>
    <row r="15" spans="1:26" ht="15" customHeight="1" x14ac:dyDescent="0.2">
      <c r="A15" s="101"/>
      <c r="B15" s="101"/>
      <c r="C15" s="101"/>
      <c r="D15" s="92"/>
      <c r="E15" s="108" t="s">
        <v>20</v>
      </c>
      <c r="F15" s="101" t="s">
        <v>21</v>
      </c>
      <c r="G15" s="101" t="s">
        <v>22</v>
      </c>
      <c r="H15" s="101"/>
      <c r="I15" s="101" t="s">
        <v>25</v>
      </c>
      <c r="J15" s="110" t="s">
        <v>28</v>
      </c>
      <c r="K15" s="110"/>
      <c r="L15" s="101" t="s">
        <v>112</v>
      </c>
      <c r="M15" s="88" t="s">
        <v>111</v>
      </c>
      <c r="N15" s="101" t="s">
        <v>6</v>
      </c>
      <c r="O15" s="101"/>
      <c r="P15" s="101"/>
      <c r="Q15" s="101"/>
      <c r="R15" s="101" t="s">
        <v>19</v>
      </c>
      <c r="S15" s="112" t="s">
        <v>57</v>
      </c>
      <c r="T15" s="112" t="s">
        <v>7</v>
      </c>
      <c r="U15" s="118" t="s">
        <v>8</v>
      </c>
      <c r="V15" s="101"/>
      <c r="W15" s="89"/>
      <c r="X15" s="89"/>
      <c r="Y15" s="89"/>
      <c r="Z15" s="89"/>
    </row>
    <row r="16" spans="1:26" ht="15" customHeight="1" x14ac:dyDescent="0.2">
      <c r="A16" s="101"/>
      <c r="B16" s="101"/>
      <c r="C16" s="101"/>
      <c r="D16" s="92"/>
      <c r="E16" s="101"/>
      <c r="F16" s="101"/>
      <c r="G16" s="101"/>
      <c r="H16" s="101"/>
      <c r="I16" s="101"/>
      <c r="J16" s="110"/>
      <c r="K16" s="110"/>
      <c r="L16" s="101"/>
      <c r="M16" s="89"/>
      <c r="N16" s="101"/>
      <c r="O16" s="101"/>
      <c r="P16" s="101"/>
      <c r="Q16" s="101"/>
      <c r="R16" s="101"/>
      <c r="S16" s="112"/>
      <c r="T16" s="112"/>
      <c r="U16" s="119"/>
      <c r="V16" s="101"/>
      <c r="W16" s="89"/>
      <c r="X16" s="89"/>
      <c r="Y16" s="89"/>
      <c r="Z16" s="89"/>
    </row>
    <row r="17" spans="1:26" ht="15" customHeight="1" x14ac:dyDescent="0.2">
      <c r="A17" s="101"/>
      <c r="B17" s="101"/>
      <c r="C17" s="101"/>
      <c r="D17" s="92"/>
      <c r="E17" s="101"/>
      <c r="F17" s="101"/>
      <c r="G17" s="101" t="s">
        <v>23</v>
      </c>
      <c r="H17" s="101" t="s">
        <v>24</v>
      </c>
      <c r="I17" s="101"/>
      <c r="J17" s="108" t="s">
        <v>27</v>
      </c>
      <c r="K17" s="108" t="s">
        <v>24</v>
      </c>
      <c r="L17" s="101"/>
      <c r="M17" s="89"/>
      <c r="N17" s="101" t="s">
        <v>78</v>
      </c>
      <c r="O17" s="101" t="s">
        <v>26</v>
      </c>
      <c r="P17" s="101"/>
      <c r="Q17" s="101"/>
      <c r="R17" s="101"/>
      <c r="S17" s="112"/>
      <c r="T17" s="112"/>
      <c r="U17" s="119"/>
      <c r="V17" s="101"/>
      <c r="W17" s="89"/>
      <c r="X17" s="89"/>
      <c r="Y17" s="89"/>
      <c r="Z17" s="89"/>
    </row>
    <row r="18" spans="1:26" ht="15" customHeight="1" x14ac:dyDescent="0.2">
      <c r="A18" s="101"/>
      <c r="B18" s="101"/>
      <c r="C18" s="101"/>
      <c r="D18" s="92"/>
      <c r="E18" s="101"/>
      <c r="F18" s="101"/>
      <c r="G18" s="101"/>
      <c r="H18" s="101"/>
      <c r="I18" s="101"/>
      <c r="J18" s="101"/>
      <c r="K18" s="101"/>
      <c r="L18" s="101"/>
      <c r="M18" s="89"/>
      <c r="N18" s="101"/>
      <c r="O18" s="101"/>
      <c r="P18" s="101"/>
      <c r="Q18" s="101"/>
      <c r="R18" s="101"/>
      <c r="S18" s="112"/>
      <c r="T18" s="112"/>
      <c r="U18" s="119"/>
      <c r="V18" s="101"/>
      <c r="W18" s="89"/>
      <c r="X18" s="89"/>
      <c r="Y18" s="89"/>
      <c r="Z18" s="89"/>
    </row>
    <row r="19" spans="1:26" ht="15" customHeight="1" x14ac:dyDescent="0.2">
      <c r="A19" s="101"/>
      <c r="B19" s="101"/>
      <c r="C19" s="101"/>
      <c r="D19" s="92"/>
      <c r="E19" s="101"/>
      <c r="F19" s="101"/>
      <c r="G19" s="101"/>
      <c r="H19" s="101"/>
      <c r="I19" s="101"/>
      <c r="J19" s="101"/>
      <c r="K19" s="101"/>
      <c r="L19" s="101"/>
      <c r="M19" s="89"/>
      <c r="N19" s="101"/>
      <c r="O19" s="101"/>
      <c r="P19" s="101"/>
      <c r="Q19" s="101"/>
      <c r="R19" s="101"/>
      <c r="S19" s="112"/>
      <c r="T19" s="112"/>
      <c r="U19" s="119"/>
      <c r="V19" s="101"/>
      <c r="W19" s="89"/>
      <c r="X19" s="89"/>
      <c r="Y19" s="89"/>
      <c r="Z19" s="89"/>
    </row>
    <row r="20" spans="1:26" ht="93" customHeight="1" x14ac:dyDescent="0.2">
      <c r="A20" s="101"/>
      <c r="B20" s="101"/>
      <c r="C20" s="101"/>
      <c r="D20" s="93"/>
      <c r="E20" s="101"/>
      <c r="F20" s="101"/>
      <c r="G20" s="101"/>
      <c r="H20" s="101"/>
      <c r="I20" s="101"/>
      <c r="J20" s="101"/>
      <c r="K20" s="101"/>
      <c r="L20" s="101"/>
      <c r="M20" s="90"/>
      <c r="N20" s="101"/>
      <c r="O20" s="101"/>
      <c r="P20" s="101"/>
      <c r="Q20" s="101"/>
      <c r="R20" s="101"/>
      <c r="S20" s="112"/>
      <c r="T20" s="112"/>
      <c r="U20" s="119"/>
      <c r="V20" s="101"/>
      <c r="W20" s="90"/>
      <c r="X20" s="90"/>
      <c r="Y20" s="90"/>
      <c r="Z20" s="90"/>
    </row>
    <row r="21" spans="1:26" ht="12.75" customHeight="1" x14ac:dyDescent="0.2">
      <c r="A21" s="35" t="s">
        <v>9</v>
      </c>
      <c r="B21" s="35">
        <v>2</v>
      </c>
      <c r="C21" s="35">
        <v>3</v>
      </c>
      <c r="D21" s="35" t="s">
        <v>41</v>
      </c>
      <c r="E21" s="35" t="s">
        <v>42</v>
      </c>
      <c r="F21" s="35" t="s">
        <v>43</v>
      </c>
      <c r="G21" s="35" t="s">
        <v>44</v>
      </c>
      <c r="H21" s="35" t="s">
        <v>45</v>
      </c>
      <c r="I21" s="35" t="s">
        <v>46</v>
      </c>
      <c r="J21" s="35" t="s">
        <v>47</v>
      </c>
      <c r="K21" s="35" t="s">
        <v>48</v>
      </c>
      <c r="L21" s="35" t="s">
        <v>49</v>
      </c>
      <c r="M21" s="35" t="s">
        <v>50</v>
      </c>
      <c r="N21" s="35" t="s">
        <v>52</v>
      </c>
      <c r="O21" s="35" t="s">
        <v>68</v>
      </c>
      <c r="P21" s="35" t="s">
        <v>72</v>
      </c>
      <c r="Q21" s="35" t="s">
        <v>73</v>
      </c>
      <c r="R21" s="35" t="s">
        <v>74</v>
      </c>
      <c r="S21" s="35" t="s">
        <v>10</v>
      </c>
      <c r="T21" s="35" t="s">
        <v>11</v>
      </c>
      <c r="U21" s="35" t="s">
        <v>12</v>
      </c>
      <c r="V21" s="35" t="s">
        <v>75</v>
      </c>
      <c r="W21" s="35" t="s">
        <v>76</v>
      </c>
      <c r="X21" s="35" t="s">
        <v>13</v>
      </c>
      <c r="Y21" s="35" t="s">
        <v>77</v>
      </c>
      <c r="Z21" s="35" t="s">
        <v>71</v>
      </c>
    </row>
    <row r="22" spans="1:26" s="33" customFormat="1" ht="69.75" customHeight="1" x14ac:dyDescent="0.2">
      <c r="A22" s="45">
        <v>1</v>
      </c>
      <c r="B22" s="45" t="s">
        <v>215</v>
      </c>
      <c r="C22" s="45" t="s">
        <v>216</v>
      </c>
      <c r="D22" s="45" t="s">
        <v>104</v>
      </c>
      <c r="E22" s="45" t="s">
        <v>138</v>
      </c>
      <c r="F22" s="46" t="s">
        <v>129</v>
      </c>
      <c r="G22" s="45" t="s">
        <v>270</v>
      </c>
      <c r="H22" s="45" t="s">
        <v>268</v>
      </c>
      <c r="I22" s="45" t="s">
        <v>269</v>
      </c>
      <c r="J22" s="46" t="s">
        <v>29</v>
      </c>
      <c r="K22" s="46" t="s">
        <v>53</v>
      </c>
      <c r="L22" s="51" t="s">
        <v>267</v>
      </c>
      <c r="M22" s="45" t="s">
        <v>113</v>
      </c>
      <c r="N22" s="55" t="str">
        <f t="shared" ref="N22" si="0">"03.2023"</f>
        <v>03.2023</v>
      </c>
      <c r="O22" s="45" t="str">
        <f>"01.2024"</f>
        <v>01.2024</v>
      </c>
      <c r="P22" s="45" t="s">
        <v>54</v>
      </c>
      <c r="Q22" s="45" t="s">
        <v>67</v>
      </c>
      <c r="R22" s="45" t="s">
        <v>30</v>
      </c>
      <c r="S22" s="45" t="s">
        <v>67</v>
      </c>
      <c r="T22" s="45" t="s">
        <v>56</v>
      </c>
      <c r="U22" s="49" t="s">
        <v>31</v>
      </c>
      <c r="V22" s="49" t="s">
        <v>70</v>
      </c>
      <c r="W22" s="45"/>
      <c r="X22" s="10"/>
      <c r="Y22" s="45"/>
      <c r="Z22" s="45"/>
    </row>
    <row r="23" spans="1:26" s="13" customFormat="1" ht="89.25" customHeight="1" x14ac:dyDescent="0.2">
      <c r="A23" s="45">
        <v>2</v>
      </c>
      <c r="B23" s="23" t="s">
        <v>152</v>
      </c>
      <c r="C23" s="23" t="s">
        <v>153</v>
      </c>
      <c r="D23" s="23" t="s">
        <v>104</v>
      </c>
      <c r="E23" s="54" t="s">
        <v>326</v>
      </c>
      <c r="F23" s="46" t="s">
        <v>129</v>
      </c>
      <c r="G23" s="27" t="s">
        <v>121</v>
      </c>
      <c r="H23" s="45" t="s">
        <v>162</v>
      </c>
      <c r="I23" s="45">
        <v>156</v>
      </c>
      <c r="J23" s="46" t="s">
        <v>29</v>
      </c>
      <c r="K23" s="46" t="s">
        <v>53</v>
      </c>
      <c r="L23" s="51" t="s">
        <v>325</v>
      </c>
      <c r="M23" s="45" t="s">
        <v>113</v>
      </c>
      <c r="N23" s="45" t="str">
        <f>"06.2023"</f>
        <v>06.2023</v>
      </c>
      <c r="O23" s="45" t="str">
        <f>"01.2024"</f>
        <v>01.2024</v>
      </c>
      <c r="P23" s="45" t="s">
        <v>54</v>
      </c>
      <c r="Q23" s="45" t="s">
        <v>67</v>
      </c>
      <c r="R23" s="49" t="s">
        <v>30</v>
      </c>
      <c r="S23" s="45" t="s">
        <v>67</v>
      </c>
      <c r="T23" s="45">
        <v>0</v>
      </c>
      <c r="U23" s="45">
        <v>0</v>
      </c>
      <c r="V23" s="49" t="s">
        <v>70</v>
      </c>
      <c r="W23" s="12"/>
      <c r="X23" s="12"/>
      <c r="Y23" s="12"/>
      <c r="Z23" s="12"/>
    </row>
    <row r="24" spans="1:26" ht="67.5" x14ac:dyDescent="0.2">
      <c r="A24" s="45">
        <v>3</v>
      </c>
      <c r="B24" s="45" t="s">
        <v>185</v>
      </c>
      <c r="C24" s="45" t="s">
        <v>143</v>
      </c>
      <c r="D24" s="45" t="s">
        <v>104</v>
      </c>
      <c r="E24" s="45" t="s">
        <v>207</v>
      </c>
      <c r="F24" s="46" t="s">
        <v>129</v>
      </c>
      <c r="G24" s="49" t="s">
        <v>119</v>
      </c>
      <c r="H24" s="45" t="s">
        <v>51</v>
      </c>
      <c r="I24" s="45" t="s">
        <v>310</v>
      </c>
      <c r="J24" s="46" t="s">
        <v>29</v>
      </c>
      <c r="K24" s="46" t="s">
        <v>53</v>
      </c>
      <c r="L24" s="51" t="s">
        <v>311</v>
      </c>
      <c r="M24" s="45" t="s">
        <v>113</v>
      </c>
      <c r="N24" s="45" t="str">
        <f t="shared" ref="N24:N57" si="1">"05.2023"</f>
        <v>05.2023</v>
      </c>
      <c r="O24" s="45" t="str">
        <f>"02.2024"</f>
        <v>02.2024</v>
      </c>
      <c r="P24" s="45" t="s">
        <v>54</v>
      </c>
      <c r="Q24" s="45" t="s">
        <v>67</v>
      </c>
      <c r="R24" s="45" t="s">
        <v>30</v>
      </c>
      <c r="S24" s="45" t="s">
        <v>67</v>
      </c>
      <c r="T24" s="49" t="s">
        <v>31</v>
      </c>
      <c r="U24" s="49" t="s">
        <v>31</v>
      </c>
      <c r="V24" s="44" t="s">
        <v>70</v>
      </c>
      <c r="W24" s="12"/>
      <c r="X24" s="12"/>
      <c r="Y24" s="12"/>
      <c r="Z24" s="12"/>
    </row>
    <row r="25" spans="1:26" ht="67.5" x14ac:dyDescent="0.2">
      <c r="A25" s="53">
        <v>4</v>
      </c>
      <c r="B25" s="52" t="s">
        <v>185</v>
      </c>
      <c r="C25" s="52" t="s">
        <v>143</v>
      </c>
      <c r="D25" s="42" t="s">
        <v>104</v>
      </c>
      <c r="E25" s="52" t="s">
        <v>207</v>
      </c>
      <c r="F25" s="48" t="s">
        <v>83</v>
      </c>
      <c r="G25" s="42" t="s">
        <v>175</v>
      </c>
      <c r="H25" s="42" t="s">
        <v>175</v>
      </c>
      <c r="I25" s="42" t="s">
        <v>203</v>
      </c>
      <c r="J25" s="48" t="s">
        <v>29</v>
      </c>
      <c r="K25" s="48" t="s">
        <v>53</v>
      </c>
      <c r="L25" s="47" t="s">
        <v>211</v>
      </c>
      <c r="M25" s="42" t="s">
        <v>113</v>
      </c>
      <c r="N25" s="18" t="str">
        <f>"02.2023"</f>
        <v>02.2023</v>
      </c>
      <c r="O25" s="42" t="str">
        <f>"01.2024"</f>
        <v>01.2024</v>
      </c>
      <c r="P25" s="42" t="s">
        <v>58</v>
      </c>
      <c r="Q25" s="53" t="s">
        <v>56</v>
      </c>
      <c r="R25" s="44" t="s">
        <v>30</v>
      </c>
      <c r="S25" s="53" t="s">
        <v>67</v>
      </c>
      <c r="T25" s="44" t="s">
        <v>31</v>
      </c>
      <c r="U25" s="44" t="s">
        <v>31</v>
      </c>
      <c r="V25" s="49" t="s">
        <v>70</v>
      </c>
      <c r="W25" s="17"/>
      <c r="X25" s="48"/>
      <c r="Y25" s="17"/>
      <c r="Z25" s="17"/>
    </row>
    <row r="26" spans="1:26" s="31" customFormat="1" ht="67.5" x14ac:dyDescent="0.2">
      <c r="A26" s="45">
        <v>5</v>
      </c>
      <c r="B26" s="45" t="s">
        <v>202</v>
      </c>
      <c r="C26" s="45" t="s">
        <v>231</v>
      </c>
      <c r="D26" s="45" t="s">
        <v>104</v>
      </c>
      <c r="E26" s="45" t="s">
        <v>235</v>
      </c>
      <c r="F26" s="46" t="s">
        <v>129</v>
      </c>
      <c r="G26" s="45">
        <v>362</v>
      </c>
      <c r="H26" s="45" t="s">
        <v>232</v>
      </c>
      <c r="I26" s="45">
        <v>11</v>
      </c>
      <c r="J26" s="46" t="s">
        <v>29</v>
      </c>
      <c r="K26" s="46" t="s">
        <v>53</v>
      </c>
      <c r="L26" s="51" t="s">
        <v>233</v>
      </c>
      <c r="M26" s="45" t="s">
        <v>113</v>
      </c>
      <c r="N26" s="55" t="str">
        <f>"02.2023"</f>
        <v>02.2023</v>
      </c>
      <c r="O26" s="55" t="str">
        <f>"01.2024"</f>
        <v>01.2024</v>
      </c>
      <c r="P26" s="45" t="s">
        <v>54</v>
      </c>
      <c r="Q26" s="45" t="s">
        <v>67</v>
      </c>
      <c r="R26" s="49" t="s">
        <v>30</v>
      </c>
      <c r="S26" s="45" t="s">
        <v>67</v>
      </c>
      <c r="T26" s="45">
        <v>0</v>
      </c>
      <c r="U26" s="49" t="s">
        <v>31</v>
      </c>
      <c r="V26" s="49" t="s">
        <v>70</v>
      </c>
      <c r="W26" s="45"/>
      <c r="X26" s="10"/>
      <c r="Y26" s="45"/>
      <c r="Z26" s="45"/>
    </row>
    <row r="27" spans="1:26" ht="67.5" x14ac:dyDescent="0.2">
      <c r="A27" s="8">
        <v>6</v>
      </c>
      <c r="B27" s="8" t="s">
        <v>184</v>
      </c>
      <c r="C27" s="8" t="s">
        <v>141</v>
      </c>
      <c r="D27" s="8" t="s">
        <v>104</v>
      </c>
      <c r="E27" s="8" t="s">
        <v>142</v>
      </c>
      <c r="F27" s="46" t="s">
        <v>83</v>
      </c>
      <c r="G27" s="45" t="s">
        <v>175</v>
      </c>
      <c r="H27" s="8" t="s">
        <v>175</v>
      </c>
      <c r="I27" s="8" t="s">
        <v>149</v>
      </c>
      <c r="J27" s="46" t="s">
        <v>29</v>
      </c>
      <c r="K27" s="46" t="s">
        <v>53</v>
      </c>
      <c r="L27" s="29" t="s">
        <v>210</v>
      </c>
      <c r="M27" s="8" t="s">
        <v>113</v>
      </c>
      <c r="N27" s="28" t="str">
        <f t="shared" ref="N27:N60" si="2">"01.2023"</f>
        <v>01.2023</v>
      </c>
      <c r="O27" s="8" t="str">
        <f>"02.2024"</f>
        <v>02.2024</v>
      </c>
      <c r="P27" s="8" t="s">
        <v>97</v>
      </c>
      <c r="Q27" s="8" t="s">
        <v>56</v>
      </c>
      <c r="R27" s="49" t="s">
        <v>30</v>
      </c>
      <c r="S27" s="8" t="s">
        <v>67</v>
      </c>
      <c r="T27" s="49" t="s">
        <v>31</v>
      </c>
      <c r="U27" s="49" t="s">
        <v>31</v>
      </c>
      <c r="V27" s="49" t="s">
        <v>70</v>
      </c>
      <c r="W27" s="10"/>
      <c r="X27" s="46"/>
      <c r="Y27" s="10"/>
      <c r="Z27" s="10"/>
    </row>
    <row r="28" spans="1:26" ht="63" customHeight="1" x14ac:dyDescent="0.2">
      <c r="A28" s="53">
        <v>7</v>
      </c>
      <c r="B28" s="53" t="s">
        <v>236</v>
      </c>
      <c r="C28" s="53" t="s">
        <v>237</v>
      </c>
      <c r="D28" s="53" t="s">
        <v>104</v>
      </c>
      <c r="E28" s="53" t="s">
        <v>150</v>
      </c>
      <c r="F28" s="48" t="s">
        <v>83</v>
      </c>
      <c r="G28" s="42" t="s">
        <v>175</v>
      </c>
      <c r="H28" s="53" t="s">
        <v>175</v>
      </c>
      <c r="I28" s="53" t="s">
        <v>149</v>
      </c>
      <c r="J28" s="48" t="s">
        <v>29</v>
      </c>
      <c r="K28" s="48" t="s">
        <v>53</v>
      </c>
      <c r="L28" s="32" t="s">
        <v>238</v>
      </c>
      <c r="M28" s="53" t="s">
        <v>113</v>
      </c>
      <c r="N28" s="18" t="str">
        <f t="shared" ref="N28:N38" si="3">"02.2023"</f>
        <v>02.2023</v>
      </c>
      <c r="O28" s="18" t="str">
        <f>"01.2024"</f>
        <v>01.2024</v>
      </c>
      <c r="P28" s="53" t="s">
        <v>97</v>
      </c>
      <c r="Q28" s="22" t="s">
        <v>56</v>
      </c>
      <c r="R28" s="49" t="s">
        <v>30</v>
      </c>
      <c r="S28" s="22" t="s">
        <v>67</v>
      </c>
      <c r="T28" s="22">
        <v>0</v>
      </c>
      <c r="U28" s="44" t="s">
        <v>31</v>
      </c>
      <c r="V28" s="49" t="s">
        <v>70</v>
      </c>
      <c r="W28" s="22"/>
      <c r="X28" s="17"/>
      <c r="Y28" s="22"/>
      <c r="Z28" s="42"/>
    </row>
    <row r="29" spans="1:26" ht="67.5" x14ac:dyDescent="0.2">
      <c r="A29" s="8">
        <v>8</v>
      </c>
      <c r="B29" s="8" t="s">
        <v>86</v>
      </c>
      <c r="C29" s="8" t="s">
        <v>239</v>
      </c>
      <c r="D29" s="8" t="s">
        <v>104</v>
      </c>
      <c r="E29" s="8" t="s">
        <v>136</v>
      </c>
      <c r="F29" s="46" t="s">
        <v>129</v>
      </c>
      <c r="G29" s="45">
        <v>362</v>
      </c>
      <c r="H29" s="8" t="s">
        <v>232</v>
      </c>
      <c r="I29" s="8">
        <v>12</v>
      </c>
      <c r="J29" s="46" t="s">
        <v>29</v>
      </c>
      <c r="K29" s="46" t="s">
        <v>53</v>
      </c>
      <c r="L29" s="29" t="s">
        <v>240</v>
      </c>
      <c r="M29" s="8" t="s">
        <v>113</v>
      </c>
      <c r="N29" s="28" t="str">
        <f t="shared" si="3"/>
        <v>02.2023</v>
      </c>
      <c r="O29" s="8" t="str">
        <f>"01.2024"</f>
        <v>01.2024</v>
      </c>
      <c r="P29" s="45" t="s">
        <v>54</v>
      </c>
      <c r="Q29" s="8" t="s">
        <v>67</v>
      </c>
      <c r="R29" s="49" t="s">
        <v>30</v>
      </c>
      <c r="S29" s="8" t="s">
        <v>67</v>
      </c>
      <c r="T29" s="49" t="s">
        <v>31</v>
      </c>
      <c r="U29" s="49" t="s">
        <v>31</v>
      </c>
      <c r="V29" s="49" t="s">
        <v>70</v>
      </c>
      <c r="W29" s="10"/>
      <c r="X29" s="46"/>
      <c r="Y29" s="46"/>
      <c r="Z29" s="45"/>
    </row>
    <row r="30" spans="1:26" ht="67.5" x14ac:dyDescent="0.2">
      <c r="A30" s="45">
        <v>9</v>
      </c>
      <c r="B30" s="45" t="s">
        <v>185</v>
      </c>
      <c r="C30" s="45" t="s">
        <v>143</v>
      </c>
      <c r="D30" s="45" t="s">
        <v>104</v>
      </c>
      <c r="E30" s="45" t="s">
        <v>207</v>
      </c>
      <c r="F30" s="46" t="s">
        <v>83</v>
      </c>
      <c r="G30" s="27" t="s">
        <v>175</v>
      </c>
      <c r="H30" s="45" t="s">
        <v>175</v>
      </c>
      <c r="I30" s="45" t="s">
        <v>149</v>
      </c>
      <c r="J30" s="46" t="s">
        <v>29</v>
      </c>
      <c r="K30" s="46" t="s">
        <v>53</v>
      </c>
      <c r="L30" s="51" t="s">
        <v>275</v>
      </c>
      <c r="M30" s="45" t="s">
        <v>113</v>
      </c>
      <c r="N30" s="45" t="str">
        <f t="shared" ref="N30:N49" si="4">"04.2023"</f>
        <v>04.2023</v>
      </c>
      <c r="O30" s="45" t="str">
        <f>"02.2024"</f>
        <v>02.2024</v>
      </c>
      <c r="P30" s="45" t="s">
        <v>116</v>
      </c>
      <c r="Q30" s="45" t="s">
        <v>56</v>
      </c>
      <c r="R30" s="45" t="s">
        <v>30</v>
      </c>
      <c r="S30" s="45" t="s">
        <v>56</v>
      </c>
      <c r="T30" s="45">
        <v>0</v>
      </c>
      <c r="U30" s="45">
        <v>0</v>
      </c>
      <c r="V30" s="49" t="s">
        <v>70</v>
      </c>
      <c r="W30" s="12"/>
      <c r="X30" s="12"/>
      <c r="Y30" s="12"/>
      <c r="Z30" s="12"/>
    </row>
    <row r="31" spans="1:26" ht="67.5" x14ac:dyDescent="0.2">
      <c r="A31" s="45">
        <v>10</v>
      </c>
      <c r="B31" s="45" t="s">
        <v>152</v>
      </c>
      <c r="C31" s="45" t="s">
        <v>153</v>
      </c>
      <c r="D31" s="45" t="s">
        <v>104</v>
      </c>
      <c r="E31" s="45" t="s">
        <v>274</v>
      </c>
      <c r="F31" s="46" t="s">
        <v>129</v>
      </c>
      <c r="G31" s="27" t="s">
        <v>121</v>
      </c>
      <c r="H31" s="45" t="s">
        <v>66</v>
      </c>
      <c r="I31" s="45">
        <v>330</v>
      </c>
      <c r="J31" s="46" t="s">
        <v>29</v>
      </c>
      <c r="K31" s="46" t="s">
        <v>53</v>
      </c>
      <c r="L31" s="51" t="s">
        <v>276</v>
      </c>
      <c r="M31" s="45" t="s">
        <v>113</v>
      </c>
      <c r="N31" s="45" t="str">
        <f t="shared" si="4"/>
        <v>04.2023</v>
      </c>
      <c r="O31" s="45" t="str">
        <f>"01.2024"</f>
        <v>01.2024</v>
      </c>
      <c r="P31" s="45" t="s">
        <v>54</v>
      </c>
      <c r="Q31" s="45" t="s">
        <v>67</v>
      </c>
      <c r="R31" s="45" t="s">
        <v>30</v>
      </c>
      <c r="S31" s="45" t="s">
        <v>67</v>
      </c>
      <c r="T31" s="45" t="s">
        <v>56</v>
      </c>
      <c r="U31" s="45">
        <v>0</v>
      </c>
      <c r="V31" s="49" t="s">
        <v>70</v>
      </c>
      <c r="W31" s="12"/>
      <c r="X31" s="12"/>
      <c r="Y31" s="12"/>
      <c r="Z31" s="12"/>
    </row>
    <row r="32" spans="1:26" ht="67.5" x14ac:dyDescent="0.2">
      <c r="A32" s="46" t="s">
        <v>48</v>
      </c>
      <c r="B32" s="11" t="s">
        <v>163</v>
      </c>
      <c r="C32" s="11" t="s">
        <v>164</v>
      </c>
      <c r="D32" s="45" t="s">
        <v>103</v>
      </c>
      <c r="E32" s="45" t="s">
        <v>174</v>
      </c>
      <c r="F32" s="46" t="s">
        <v>83</v>
      </c>
      <c r="G32" s="46" t="s">
        <v>374</v>
      </c>
      <c r="H32" s="46" t="s">
        <v>374</v>
      </c>
      <c r="I32" s="45" t="s">
        <v>375</v>
      </c>
      <c r="J32" s="46" t="s">
        <v>29</v>
      </c>
      <c r="K32" s="46" t="s">
        <v>53</v>
      </c>
      <c r="L32" s="51" t="s">
        <v>376</v>
      </c>
      <c r="M32" s="8" t="s">
        <v>113</v>
      </c>
      <c r="N32" s="28" t="str">
        <f t="shared" ref="N32:N71" si="5">"09.2023"</f>
        <v>09.2023</v>
      </c>
      <c r="O32" s="8" t="str">
        <f>"02.2024"</f>
        <v>02.2024</v>
      </c>
      <c r="P32" s="8" t="s">
        <v>97</v>
      </c>
      <c r="Q32" s="8" t="s">
        <v>56</v>
      </c>
      <c r="R32" s="49" t="s">
        <v>30</v>
      </c>
      <c r="S32" s="8" t="s">
        <v>67</v>
      </c>
      <c r="T32" s="49" t="s">
        <v>56</v>
      </c>
      <c r="U32" s="49" t="s">
        <v>31</v>
      </c>
      <c r="V32" s="49" t="s">
        <v>70</v>
      </c>
      <c r="W32" s="10"/>
      <c r="X32" s="46"/>
      <c r="Y32" s="10"/>
      <c r="Z32" s="10"/>
    </row>
    <row r="33" spans="1:26" ht="67.5" x14ac:dyDescent="0.2">
      <c r="A33" s="46" t="s">
        <v>49</v>
      </c>
      <c r="B33" s="11" t="s">
        <v>55</v>
      </c>
      <c r="C33" s="11" t="s">
        <v>63</v>
      </c>
      <c r="D33" s="45" t="s">
        <v>103</v>
      </c>
      <c r="E33" s="45" t="s">
        <v>69</v>
      </c>
      <c r="F33" s="46" t="s">
        <v>83</v>
      </c>
      <c r="G33" s="46" t="s">
        <v>122</v>
      </c>
      <c r="H33" s="45" t="s">
        <v>137</v>
      </c>
      <c r="I33" s="45">
        <v>66700</v>
      </c>
      <c r="J33" s="46" t="s">
        <v>29</v>
      </c>
      <c r="K33" s="46" t="s">
        <v>53</v>
      </c>
      <c r="L33" s="51" t="s">
        <v>377</v>
      </c>
      <c r="M33" s="8" t="s">
        <v>113</v>
      </c>
      <c r="N33" s="28" t="str">
        <f t="shared" si="5"/>
        <v>09.2023</v>
      </c>
      <c r="O33" s="8" t="str">
        <f>"02.2024"</f>
        <v>02.2024</v>
      </c>
      <c r="P33" s="8" t="s">
        <v>116</v>
      </c>
      <c r="Q33" s="8" t="s">
        <v>56</v>
      </c>
      <c r="R33" s="49" t="s">
        <v>30</v>
      </c>
      <c r="S33" s="8" t="s">
        <v>56</v>
      </c>
      <c r="T33" s="49" t="s">
        <v>56</v>
      </c>
      <c r="U33" s="49" t="s">
        <v>31</v>
      </c>
      <c r="V33" s="49" t="s">
        <v>70</v>
      </c>
      <c r="W33" s="10"/>
      <c r="X33" s="46"/>
      <c r="Y33" s="10"/>
      <c r="Z33" s="10"/>
    </row>
    <row r="34" spans="1:26" ht="67.5" x14ac:dyDescent="0.2">
      <c r="A34" s="45">
        <v>13</v>
      </c>
      <c r="B34" s="45" t="s">
        <v>152</v>
      </c>
      <c r="C34" s="45" t="s">
        <v>153</v>
      </c>
      <c r="D34" s="45" t="s">
        <v>104</v>
      </c>
      <c r="E34" s="45" t="s">
        <v>271</v>
      </c>
      <c r="F34" s="46" t="s">
        <v>129</v>
      </c>
      <c r="G34" s="27" t="s">
        <v>121</v>
      </c>
      <c r="H34" s="45" t="s">
        <v>66</v>
      </c>
      <c r="I34" s="45">
        <v>520.79999999999995</v>
      </c>
      <c r="J34" s="46" t="s">
        <v>29</v>
      </c>
      <c r="K34" s="46" t="s">
        <v>53</v>
      </c>
      <c r="L34" s="51" t="s">
        <v>272</v>
      </c>
      <c r="M34" s="45" t="s">
        <v>113</v>
      </c>
      <c r="N34" s="45" t="str">
        <f>"03.2023"</f>
        <v>03.2023</v>
      </c>
      <c r="O34" s="45" t="str">
        <f>"01.2024"</f>
        <v>01.2024</v>
      </c>
      <c r="P34" s="45" t="s">
        <v>54</v>
      </c>
      <c r="Q34" s="45" t="s">
        <v>67</v>
      </c>
      <c r="R34" s="45" t="s">
        <v>30</v>
      </c>
      <c r="S34" s="45" t="s">
        <v>67</v>
      </c>
      <c r="T34" s="45" t="s">
        <v>56</v>
      </c>
      <c r="U34" s="45">
        <v>0</v>
      </c>
      <c r="V34" s="49" t="s">
        <v>70</v>
      </c>
      <c r="W34" s="12"/>
      <c r="X34" s="12"/>
      <c r="Y34" s="12"/>
      <c r="Z34" s="12"/>
    </row>
    <row r="35" spans="1:26" ht="67.5" x14ac:dyDescent="0.2">
      <c r="A35" s="45">
        <v>14</v>
      </c>
      <c r="B35" s="45" t="s">
        <v>303</v>
      </c>
      <c r="C35" s="45" t="s">
        <v>307</v>
      </c>
      <c r="D35" s="45" t="s">
        <v>104</v>
      </c>
      <c r="E35" s="45" t="s">
        <v>304</v>
      </c>
      <c r="F35" s="46" t="s">
        <v>83</v>
      </c>
      <c r="G35" s="49" t="s">
        <v>119</v>
      </c>
      <c r="H35" s="45" t="s">
        <v>305</v>
      </c>
      <c r="I35" s="45" t="s">
        <v>306</v>
      </c>
      <c r="J35" s="46" t="s">
        <v>29</v>
      </c>
      <c r="K35" s="46" t="s">
        <v>53</v>
      </c>
      <c r="L35" s="51" t="s">
        <v>308</v>
      </c>
      <c r="M35" s="45" t="s">
        <v>113</v>
      </c>
      <c r="N35" s="45" t="str">
        <f t="shared" si="1"/>
        <v>05.2023</v>
      </c>
      <c r="O35" s="45" t="str">
        <f>"01.2024"</f>
        <v>01.2024</v>
      </c>
      <c r="P35" s="45" t="s">
        <v>58</v>
      </c>
      <c r="Q35" s="45" t="s">
        <v>56</v>
      </c>
      <c r="R35" s="45" t="s">
        <v>30</v>
      </c>
      <c r="S35" s="45" t="s">
        <v>67</v>
      </c>
      <c r="T35" s="49" t="s">
        <v>31</v>
      </c>
      <c r="U35" s="49" t="s">
        <v>31</v>
      </c>
      <c r="V35" s="44" t="s">
        <v>70</v>
      </c>
      <c r="W35" s="12"/>
      <c r="X35" s="12"/>
      <c r="Y35" s="12"/>
      <c r="Z35" s="12"/>
    </row>
    <row r="36" spans="1:26" ht="67.5" x14ac:dyDescent="0.2">
      <c r="A36" s="8">
        <v>15</v>
      </c>
      <c r="B36" s="54" t="s">
        <v>185</v>
      </c>
      <c r="C36" s="54" t="s">
        <v>143</v>
      </c>
      <c r="D36" s="45" t="s">
        <v>104</v>
      </c>
      <c r="E36" s="54" t="s">
        <v>207</v>
      </c>
      <c r="F36" s="46" t="s">
        <v>83</v>
      </c>
      <c r="G36" s="45" t="s">
        <v>175</v>
      </c>
      <c r="H36" s="45" t="s">
        <v>175</v>
      </c>
      <c r="I36" s="45" t="s">
        <v>203</v>
      </c>
      <c r="J36" s="46" t="s">
        <v>29</v>
      </c>
      <c r="K36" s="46" t="s">
        <v>53</v>
      </c>
      <c r="L36" s="51" t="s">
        <v>211</v>
      </c>
      <c r="M36" s="45" t="s">
        <v>113</v>
      </c>
      <c r="N36" s="28" t="str">
        <f t="shared" ref="N36:N55" si="6">"01.2023"</f>
        <v>01.2023</v>
      </c>
      <c r="O36" s="45">
        <v>1.2023999999999999</v>
      </c>
      <c r="P36" s="45" t="s">
        <v>116</v>
      </c>
      <c r="Q36" s="8" t="s">
        <v>56</v>
      </c>
      <c r="R36" s="49" t="s">
        <v>30</v>
      </c>
      <c r="S36" s="8" t="s">
        <v>56</v>
      </c>
      <c r="T36" s="49" t="s">
        <v>31</v>
      </c>
      <c r="U36" s="49" t="s">
        <v>31</v>
      </c>
      <c r="V36" s="49" t="s">
        <v>70</v>
      </c>
      <c r="W36" s="10"/>
      <c r="X36" s="46"/>
      <c r="Y36" s="10"/>
      <c r="Z36" s="10"/>
    </row>
    <row r="37" spans="1:26" s="13" customFormat="1" ht="67.5" x14ac:dyDescent="0.2">
      <c r="A37" s="8">
        <v>16</v>
      </c>
      <c r="B37" s="11" t="s">
        <v>92</v>
      </c>
      <c r="C37" s="45" t="s">
        <v>91</v>
      </c>
      <c r="D37" s="45" t="s">
        <v>104</v>
      </c>
      <c r="E37" s="45" t="s">
        <v>144</v>
      </c>
      <c r="F37" s="46" t="s">
        <v>129</v>
      </c>
      <c r="G37" s="54" t="s">
        <v>123</v>
      </c>
      <c r="H37" s="45" t="s">
        <v>93</v>
      </c>
      <c r="I37" s="45">
        <v>47.88</v>
      </c>
      <c r="J37" s="46" t="s">
        <v>29</v>
      </c>
      <c r="K37" s="46" t="s">
        <v>53</v>
      </c>
      <c r="L37" s="15" t="s">
        <v>241</v>
      </c>
      <c r="M37" s="14" t="s">
        <v>113</v>
      </c>
      <c r="N37" s="28" t="str">
        <f t="shared" si="6"/>
        <v>01.2023</v>
      </c>
      <c r="O37" s="45">
        <v>1.2023999999999999</v>
      </c>
      <c r="P37" s="21" t="s">
        <v>54</v>
      </c>
      <c r="Q37" s="45" t="s">
        <v>67</v>
      </c>
      <c r="R37" s="49" t="s">
        <v>30</v>
      </c>
      <c r="S37" s="45" t="s">
        <v>67</v>
      </c>
      <c r="T37" s="49" t="s">
        <v>56</v>
      </c>
      <c r="U37" s="49" t="s">
        <v>31</v>
      </c>
      <c r="V37" s="49" t="s">
        <v>70</v>
      </c>
      <c r="W37" s="12"/>
      <c r="X37" s="12"/>
      <c r="Y37" s="12"/>
      <c r="Z37" s="12"/>
    </row>
    <row r="38" spans="1:26" ht="67.5" x14ac:dyDescent="0.2">
      <c r="A38" s="45">
        <v>17</v>
      </c>
      <c r="B38" s="45" t="s">
        <v>215</v>
      </c>
      <c r="C38" s="45" t="s">
        <v>216</v>
      </c>
      <c r="D38" s="45" t="s">
        <v>104</v>
      </c>
      <c r="E38" s="45" t="s">
        <v>251</v>
      </c>
      <c r="F38" s="46" t="s">
        <v>129</v>
      </c>
      <c r="G38" s="45" t="s">
        <v>252</v>
      </c>
      <c r="H38" s="45" t="s">
        <v>253</v>
      </c>
      <c r="I38" s="45" t="s">
        <v>257</v>
      </c>
      <c r="J38" s="46" t="s">
        <v>29</v>
      </c>
      <c r="K38" s="46" t="s">
        <v>53</v>
      </c>
      <c r="L38" s="51" t="s">
        <v>258</v>
      </c>
      <c r="M38" s="45" t="s">
        <v>113</v>
      </c>
      <c r="N38" s="55" t="str">
        <f t="shared" si="3"/>
        <v>02.2023</v>
      </c>
      <c r="O38" s="55" t="str">
        <f>"01.2024"</f>
        <v>01.2024</v>
      </c>
      <c r="P38" s="45" t="s">
        <v>54</v>
      </c>
      <c r="Q38" s="45" t="s">
        <v>67</v>
      </c>
      <c r="R38" s="45" t="s">
        <v>30</v>
      </c>
      <c r="S38" s="45" t="s">
        <v>56</v>
      </c>
      <c r="T38" s="45" t="s">
        <v>56</v>
      </c>
      <c r="U38" s="49" t="s">
        <v>31</v>
      </c>
      <c r="V38" s="49" t="s">
        <v>70</v>
      </c>
      <c r="W38" s="45"/>
      <c r="X38" s="10"/>
      <c r="Y38" s="45"/>
      <c r="Z38" s="45"/>
    </row>
    <row r="39" spans="1:26" ht="71.25" customHeight="1" x14ac:dyDescent="0.2">
      <c r="A39" s="42">
        <v>18</v>
      </c>
      <c r="B39" s="45" t="s">
        <v>215</v>
      </c>
      <c r="C39" s="45" t="s">
        <v>216</v>
      </c>
      <c r="D39" s="45" t="s">
        <v>104</v>
      </c>
      <c r="E39" s="45" t="s">
        <v>147</v>
      </c>
      <c r="F39" s="46" t="s">
        <v>129</v>
      </c>
      <c r="G39" s="49" t="s">
        <v>217</v>
      </c>
      <c r="H39" s="45" t="s">
        <v>218</v>
      </c>
      <c r="I39" s="45" t="s">
        <v>283</v>
      </c>
      <c r="J39" s="46" t="s">
        <v>29</v>
      </c>
      <c r="K39" s="46" t="s">
        <v>53</v>
      </c>
      <c r="L39" s="51" t="s">
        <v>284</v>
      </c>
      <c r="M39" s="45" t="s">
        <v>113</v>
      </c>
      <c r="N39" s="45" t="str">
        <f t="shared" si="4"/>
        <v>04.2023</v>
      </c>
      <c r="O39" s="45" t="str">
        <f t="shared" ref="O39:O46" si="7">"01.2024"</f>
        <v>01.2024</v>
      </c>
      <c r="P39" s="45" t="s">
        <v>54</v>
      </c>
      <c r="Q39" s="45" t="s">
        <v>67</v>
      </c>
      <c r="R39" s="45" t="s">
        <v>30</v>
      </c>
      <c r="S39" s="45" t="s">
        <v>67</v>
      </c>
      <c r="T39" s="49" t="s">
        <v>56</v>
      </c>
      <c r="U39" s="49" t="s">
        <v>31</v>
      </c>
      <c r="V39" s="44" t="s">
        <v>70</v>
      </c>
      <c r="W39" s="12"/>
      <c r="X39" s="12"/>
      <c r="Y39" s="12"/>
      <c r="Z39" s="12"/>
    </row>
    <row r="40" spans="1:26" ht="72" customHeight="1" x14ac:dyDescent="0.2">
      <c r="A40" s="45">
        <v>19</v>
      </c>
      <c r="B40" s="45" t="s">
        <v>215</v>
      </c>
      <c r="C40" s="45" t="s">
        <v>216</v>
      </c>
      <c r="D40" s="45" t="s">
        <v>104</v>
      </c>
      <c r="E40" s="45" t="s">
        <v>297</v>
      </c>
      <c r="F40" s="46" t="s">
        <v>129</v>
      </c>
      <c r="G40" s="49" t="s">
        <v>217</v>
      </c>
      <c r="H40" s="45" t="s">
        <v>218</v>
      </c>
      <c r="I40" s="45" t="s">
        <v>285</v>
      </c>
      <c r="J40" s="46" t="s">
        <v>29</v>
      </c>
      <c r="K40" s="46" t="s">
        <v>53</v>
      </c>
      <c r="L40" s="51" t="s">
        <v>286</v>
      </c>
      <c r="M40" s="45" t="s">
        <v>113</v>
      </c>
      <c r="N40" s="45" t="str">
        <f t="shared" si="4"/>
        <v>04.2023</v>
      </c>
      <c r="O40" s="45" t="str">
        <f t="shared" si="7"/>
        <v>01.2024</v>
      </c>
      <c r="P40" s="45" t="s">
        <v>54</v>
      </c>
      <c r="Q40" s="45" t="s">
        <v>67</v>
      </c>
      <c r="R40" s="45" t="s">
        <v>30</v>
      </c>
      <c r="S40" s="45" t="s">
        <v>67</v>
      </c>
      <c r="T40" s="49" t="s">
        <v>56</v>
      </c>
      <c r="U40" s="49" t="s">
        <v>31</v>
      </c>
      <c r="V40" s="44" t="s">
        <v>70</v>
      </c>
      <c r="W40" s="12"/>
      <c r="X40" s="12"/>
      <c r="Y40" s="12"/>
      <c r="Z40" s="12"/>
    </row>
    <row r="41" spans="1:26" ht="69" customHeight="1" x14ac:dyDescent="0.2">
      <c r="A41" s="42">
        <v>20</v>
      </c>
      <c r="B41" s="45" t="s">
        <v>183</v>
      </c>
      <c r="C41" s="45" t="s">
        <v>145</v>
      </c>
      <c r="D41" s="45" t="s">
        <v>104</v>
      </c>
      <c r="E41" s="45" t="s">
        <v>146</v>
      </c>
      <c r="F41" s="46" t="s">
        <v>129</v>
      </c>
      <c r="G41" s="49" t="s">
        <v>121</v>
      </c>
      <c r="H41" s="45" t="s">
        <v>66</v>
      </c>
      <c r="I41" s="45">
        <v>10513</v>
      </c>
      <c r="J41" s="46" t="s">
        <v>29</v>
      </c>
      <c r="K41" s="46" t="s">
        <v>53</v>
      </c>
      <c r="L41" s="51" t="s">
        <v>287</v>
      </c>
      <c r="M41" s="45" t="s">
        <v>113</v>
      </c>
      <c r="N41" s="45" t="str">
        <f t="shared" si="4"/>
        <v>04.2023</v>
      </c>
      <c r="O41" s="45" t="str">
        <f t="shared" si="7"/>
        <v>01.2024</v>
      </c>
      <c r="P41" s="45" t="s">
        <v>54</v>
      </c>
      <c r="Q41" s="45" t="s">
        <v>67</v>
      </c>
      <c r="R41" s="45" t="s">
        <v>30</v>
      </c>
      <c r="S41" s="45" t="s">
        <v>67</v>
      </c>
      <c r="T41" s="49" t="s">
        <v>56</v>
      </c>
      <c r="U41" s="49" t="s">
        <v>31</v>
      </c>
      <c r="V41" s="44" t="s">
        <v>70</v>
      </c>
      <c r="W41" s="12"/>
      <c r="X41" s="12"/>
      <c r="Y41" s="12"/>
      <c r="Z41" s="12"/>
    </row>
    <row r="42" spans="1:26" ht="66.75" customHeight="1" x14ac:dyDescent="0.2">
      <c r="A42" s="45">
        <v>21</v>
      </c>
      <c r="B42" s="45" t="s">
        <v>152</v>
      </c>
      <c r="C42" s="45" t="s">
        <v>153</v>
      </c>
      <c r="D42" s="45" t="s">
        <v>104</v>
      </c>
      <c r="E42" s="45" t="s">
        <v>288</v>
      </c>
      <c r="F42" s="46" t="s">
        <v>129</v>
      </c>
      <c r="G42" s="49" t="s">
        <v>121</v>
      </c>
      <c r="H42" s="45" t="s">
        <v>66</v>
      </c>
      <c r="I42" s="45">
        <v>52.35</v>
      </c>
      <c r="J42" s="46" t="s">
        <v>29</v>
      </c>
      <c r="K42" s="46" t="s">
        <v>53</v>
      </c>
      <c r="L42" s="51" t="s">
        <v>289</v>
      </c>
      <c r="M42" s="45" t="s">
        <v>113</v>
      </c>
      <c r="N42" s="45" t="str">
        <f t="shared" si="4"/>
        <v>04.2023</v>
      </c>
      <c r="O42" s="45" t="str">
        <f t="shared" si="7"/>
        <v>01.2024</v>
      </c>
      <c r="P42" s="45" t="s">
        <v>54</v>
      </c>
      <c r="Q42" s="45" t="s">
        <v>67</v>
      </c>
      <c r="R42" s="45" t="s">
        <v>30</v>
      </c>
      <c r="S42" s="45" t="s">
        <v>67</v>
      </c>
      <c r="T42" s="49" t="s">
        <v>56</v>
      </c>
      <c r="U42" s="49" t="s">
        <v>31</v>
      </c>
      <c r="V42" s="44" t="s">
        <v>70</v>
      </c>
      <c r="W42" s="12"/>
      <c r="X42" s="12"/>
      <c r="Y42" s="12"/>
      <c r="Z42" s="12"/>
    </row>
    <row r="43" spans="1:26" ht="67.5" x14ac:dyDescent="0.2">
      <c r="A43" s="42">
        <v>22</v>
      </c>
      <c r="B43" s="45" t="s">
        <v>152</v>
      </c>
      <c r="C43" s="45" t="s">
        <v>153</v>
      </c>
      <c r="D43" s="45" t="s">
        <v>104</v>
      </c>
      <c r="E43" s="45" t="s">
        <v>290</v>
      </c>
      <c r="F43" s="46" t="s">
        <v>129</v>
      </c>
      <c r="G43" s="49" t="s">
        <v>121</v>
      </c>
      <c r="H43" s="45" t="s">
        <v>66</v>
      </c>
      <c r="I43" s="45">
        <v>115.6</v>
      </c>
      <c r="J43" s="46" t="s">
        <v>29</v>
      </c>
      <c r="K43" s="46" t="s">
        <v>53</v>
      </c>
      <c r="L43" s="51" t="s">
        <v>291</v>
      </c>
      <c r="M43" s="45" t="s">
        <v>113</v>
      </c>
      <c r="N43" s="45" t="str">
        <f t="shared" si="4"/>
        <v>04.2023</v>
      </c>
      <c r="O43" s="45" t="str">
        <f t="shared" si="7"/>
        <v>01.2024</v>
      </c>
      <c r="P43" s="45" t="s">
        <v>54</v>
      </c>
      <c r="Q43" s="45" t="s">
        <v>67</v>
      </c>
      <c r="R43" s="45" t="s">
        <v>30</v>
      </c>
      <c r="S43" s="45" t="s">
        <v>67</v>
      </c>
      <c r="T43" s="49" t="s">
        <v>56</v>
      </c>
      <c r="U43" s="49" t="s">
        <v>31</v>
      </c>
      <c r="V43" s="44" t="s">
        <v>70</v>
      </c>
      <c r="W43" s="12"/>
      <c r="X43" s="12"/>
      <c r="Y43" s="12"/>
      <c r="Z43" s="12"/>
    </row>
    <row r="44" spans="1:26" ht="67.5" x14ac:dyDescent="0.2">
      <c r="A44" s="45">
        <v>23</v>
      </c>
      <c r="B44" s="45" t="s">
        <v>152</v>
      </c>
      <c r="C44" s="45" t="s">
        <v>153</v>
      </c>
      <c r="D44" s="45" t="s">
        <v>104</v>
      </c>
      <c r="E44" s="45" t="s">
        <v>292</v>
      </c>
      <c r="F44" s="46" t="s">
        <v>129</v>
      </c>
      <c r="G44" s="49" t="s">
        <v>121</v>
      </c>
      <c r="H44" s="45" t="s">
        <v>66</v>
      </c>
      <c r="I44" s="45">
        <v>13.2</v>
      </c>
      <c r="J44" s="46" t="s">
        <v>29</v>
      </c>
      <c r="K44" s="46" t="s">
        <v>53</v>
      </c>
      <c r="L44" s="51" t="s">
        <v>293</v>
      </c>
      <c r="M44" s="45" t="s">
        <v>113</v>
      </c>
      <c r="N44" s="45" t="str">
        <f t="shared" si="4"/>
        <v>04.2023</v>
      </c>
      <c r="O44" s="45" t="str">
        <f t="shared" si="7"/>
        <v>01.2024</v>
      </c>
      <c r="P44" s="45" t="s">
        <v>54</v>
      </c>
      <c r="Q44" s="45" t="s">
        <v>67</v>
      </c>
      <c r="R44" s="45" t="s">
        <v>30</v>
      </c>
      <c r="S44" s="45" t="s">
        <v>67</v>
      </c>
      <c r="T44" s="49" t="s">
        <v>56</v>
      </c>
      <c r="U44" s="49" t="s">
        <v>31</v>
      </c>
      <c r="V44" s="44" t="s">
        <v>70</v>
      </c>
      <c r="W44" s="12"/>
      <c r="X44" s="12"/>
      <c r="Y44" s="12"/>
      <c r="Z44" s="12"/>
    </row>
    <row r="45" spans="1:26" ht="67.5" x14ac:dyDescent="0.2">
      <c r="A45" s="42">
        <v>24</v>
      </c>
      <c r="B45" s="42" t="s">
        <v>55</v>
      </c>
      <c r="C45" s="42" t="s">
        <v>80</v>
      </c>
      <c r="D45" s="42" t="s">
        <v>103</v>
      </c>
      <c r="E45" s="42" t="s">
        <v>79</v>
      </c>
      <c r="F45" s="48" t="s">
        <v>83</v>
      </c>
      <c r="G45" s="34" t="s">
        <v>118</v>
      </c>
      <c r="H45" s="42" t="s">
        <v>134</v>
      </c>
      <c r="I45" s="42">
        <v>2194</v>
      </c>
      <c r="J45" s="48" t="s">
        <v>29</v>
      </c>
      <c r="K45" s="48" t="s">
        <v>53</v>
      </c>
      <c r="L45" s="47" t="s">
        <v>277</v>
      </c>
      <c r="M45" s="42" t="s">
        <v>113</v>
      </c>
      <c r="N45" s="42" t="str">
        <f t="shared" si="4"/>
        <v>04.2023</v>
      </c>
      <c r="O45" s="42" t="str">
        <f t="shared" ref="O45" si="8">"01.2024"</f>
        <v>01.2024</v>
      </c>
      <c r="P45" s="42" t="s">
        <v>58</v>
      </c>
      <c r="Q45" s="42" t="s">
        <v>56</v>
      </c>
      <c r="R45" s="42" t="s">
        <v>30</v>
      </c>
      <c r="S45" s="53" t="s">
        <v>67</v>
      </c>
      <c r="T45" s="44" t="s">
        <v>56</v>
      </c>
      <c r="U45" s="44" t="s">
        <v>31</v>
      </c>
      <c r="V45" s="44" t="s">
        <v>70</v>
      </c>
      <c r="W45" s="25"/>
      <c r="X45" s="25"/>
      <c r="Y45" s="25"/>
      <c r="Z45" s="25"/>
    </row>
    <row r="46" spans="1:26" ht="67.5" x14ac:dyDescent="0.2">
      <c r="A46" s="42">
        <v>25</v>
      </c>
      <c r="B46" s="45" t="s">
        <v>215</v>
      </c>
      <c r="C46" s="45" t="s">
        <v>216</v>
      </c>
      <c r="D46" s="45" t="s">
        <v>104</v>
      </c>
      <c r="E46" s="45" t="s">
        <v>148</v>
      </c>
      <c r="F46" s="46" t="s">
        <v>129</v>
      </c>
      <c r="G46" s="49" t="s">
        <v>217</v>
      </c>
      <c r="H46" s="45" t="s">
        <v>218</v>
      </c>
      <c r="I46" s="45" t="s">
        <v>294</v>
      </c>
      <c r="J46" s="46" t="s">
        <v>29</v>
      </c>
      <c r="K46" s="46" t="s">
        <v>53</v>
      </c>
      <c r="L46" s="51" t="s">
        <v>296</v>
      </c>
      <c r="M46" s="45" t="s">
        <v>113</v>
      </c>
      <c r="N46" s="45" t="str">
        <f t="shared" si="4"/>
        <v>04.2023</v>
      </c>
      <c r="O46" s="45" t="str">
        <f t="shared" si="7"/>
        <v>01.2024</v>
      </c>
      <c r="P46" s="45" t="s">
        <v>54</v>
      </c>
      <c r="Q46" s="45" t="s">
        <v>67</v>
      </c>
      <c r="R46" s="45" t="s">
        <v>30</v>
      </c>
      <c r="S46" s="45" t="s">
        <v>67</v>
      </c>
      <c r="T46" s="49" t="s">
        <v>56</v>
      </c>
      <c r="U46" s="49" t="s">
        <v>31</v>
      </c>
      <c r="V46" s="44" t="s">
        <v>70</v>
      </c>
      <c r="W46" s="12"/>
      <c r="X46" s="12"/>
      <c r="Y46" s="12"/>
      <c r="Z46" s="12"/>
    </row>
    <row r="47" spans="1:26" ht="67.5" x14ac:dyDescent="0.2">
      <c r="A47" s="45">
        <v>26</v>
      </c>
      <c r="B47" s="45" t="s">
        <v>245</v>
      </c>
      <c r="C47" s="45" t="s">
        <v>246</v>
      </c>
      <c r="D47" s="45" t="s">
        <v>106</v>
      </c>
      <c r="E47" s="45" t="s">
        <v>247</v>
      </c>
      <c r="F47" s="46" t="s">
        <v>83</v>
      </c>
      <c r="G47" s="45">
        <v>876</v>
      </c>
      <c r="H47" s="45" t="s">
        <v>248</v>
      </c>
      <c r="I47" s="45">
        <v>1</v>
      </c>
      <c r="J47" s="46" t="s">
        <v>29</v>
      </c>
      <c r="K47" s="46" t="s">
        <v>53</v>
      </c>
      <c r="L47" s="51" t="s">
        <v>295</v>
      </c>
      <c r="M47" s="45" t="s">
        <v>113</v>
      </c>
      <c r="N47" s="45" t="str">
        <f t="shared" si="4"/>
        <v>04.2023</v>
      </c>
      <c r="O47" s="45" t="str">
        <f>"02.2024"</f>
        <v>02.2024</v>
      </c>
      <c r="P47" s="45" t="s">
        <v>116</v>
      </c>
      <c r="Q47" s="45" t="s">
        <v>56</v>
      </c>
      <c r="R47" s="45" t="s">
        <v>30</v>
      </c>
      <c r="S47" s="45" t="s">
        <v>56</v>
      </c>
      <c r="T47" s="45">
        <v>0</v>
      </c>
      <c r="U47" s="49" t="s">
        <v>31</v>
      </c>
      <c r="V47" s="44" t="s">
        <v>70</v>
      </c>
      <c r="W47" s="12"/>
      <c r="X47" s="12"/>
      <c r="Y47" s="12"/>
      <c r="Z47" s="12"/>
    </row>
    <row r="48" spans="1:26" ht="67.5" x14ac:dyDescent="0.2">
      <c r="A48" s="8">
        <v>27</v>
      </c>
      <c r="B48" s="8" t="s">
        <v>184</v>
      </c>
      <c r="C48" s="8" t="s">
        <v>141</v>
      </c>
      <c r="D48" s="8" t="s">
        <v>104</v>
      </c>
      <c r="E48" s="8" t="s">
        <v>142</v>
      </c>
      <c r="F48" s="46" t="s">
        <v>129</v>
      </c>
      <c r="G48" s="45" t="s">
        <v>175</v>
      </c>
      <c r="H48" s="8" t="s">
        <v>175</v>
      </c>
      <c r="I48" s="8" t="s">
        <v>149</v>
      </c>
      <c r="J48" s="46" t="s">
        <v>29</v>
      </c>
      <c r="K48" s="46" t="s">
        <v>53</v>
      </c>
      <c r="L48" s="29" t="s">
        <v>234</v>
      </c>
      <c r="M48" s="8" t="s">
        <v>113</v>
      </c>
      <c r="N48" s="28" t="str">
        <f t="shared" ref="N48" si="9">"01.2023"</f>
        <v>01.2023</v>
      </c>
      <c r="O48" s="8" t="str">
        <f>"02.2024"</f>
        <v>02.2024</v>
      </c>
      <c r="P48" s="45" t="s">
        <v>54</v>
      </c>
      <c r="Q48" s="8" t="s">
        <v>67</v>
      </c>
      <c r="R48" s="49" t="s">
        <v>30</v>
      </c>
      <c r="S48" s="8" t="s">
        <v>67</v>
      </c>
      <c r="T48" s="49" t="s">
        <v>56</v>
      </c>
      <c r="U48" s="49" t="s">
        <v>31</v>
      </c>
      <c r="V48" s="49" t="s">
        <v>70</v>
      </c>
      <c r="W48" s="10"/>
      <c r="X48" s="46"/>
      <c r="Y48" s="10"/>
      <c r="Z48" s="10"/>
    </row>
    <row r="49" spans="1:26" ht="75.75" customHeight="1" x14ac:dyDescent="0.2">
      <c r="A49" s="45">
        <v>28</v>
      </c>
      <c r="B49" s="45" t="s">
        <v>152</v>
      </c>
      <c r="C49" s="45" t="s">
        <v>153</v>
      </c>
      <c r="D49" s="45" t="s">
        <v>104</v>
      </c>
      <c r="E49" s="45" t="s">
        <v>298</v>
      </c>
      <c r="F49" s="46" t="s">
        <v>129</v>
      </c>
      <c r="G49" s="49" t="s">
        <v>121</v>
      </c>
      <c r="H49" s="45" t="s">
        <v>66</v>
      </c>
      <c r="I49" s="45">
        <v>239.31399999999999</v>
      </c>
      <c r="J49" s="46" t="s">
        <v>29</v>
      </c>
      <c r="K49" s="46" t="s">
        <v>53</v>
      </c>
      <c r="L49" s="51" t="s">
        <v>299</v>
      </c>
      <c r="M49" s="45" t="s">
        <v>113</v>
      </c>
      <c r="N49" s="45" t="str">
        <f t="shared" si="4"/>
        <v>04.2023</v>
      </c>
      <c r="O49" s="45" t="str">
        <f>"01.2024"</f>
        <v>01.2024</v>
      </c>
      <c r="P49" s="45" t="s">
        <v>54</v>
      </c>
      <c r="Q49" s="45" t="s">
        <v>67</v>
      </c>
      <c r="R49" s="45" t="s">
        <v>30</v>
      </c>
      <c r="S49" s="45" t="s">
        <v>67</v>
      </c>
      <c r="T49" s="49" t="s">
        <v>56</v>
      </c>
      <c r="U49" s="49" t="s">
        <v>31</v>
      </c>
      <c r="V49" s="44" t="s">
        <v>70</v>
      </c>
      <c r="W49" s="12"/>
      <c r="X49" s="12"/>
      <c r="Y49" s="12"/>
      <c r="Z49" s="12"/>
    </row>
    <row r="50" spans="1:26" s="36" customFormat="1" ht="74.25" customHeight="1" x14ac:dyDescent="0.2">
      <c r="A50" s="46" t="s">
        <v>531</v>
      </c>
      <c r="B50" s="46" t="s">
        <v>215</v>
      </c>
      <c r="C50" s="46" t="s">
        <v>216</v>
      </c>
      <c r="D50" s="46" t="s">
        <v>104</v>
      </c>
      <c r="E50" s="46" t="s">
        <v>358</v>
      </c>
      <c r="F50" s="46" t="s">
        <v>129</v>
      </c>
      <c r="G50" s="46" t="s">
        <v>252</v>
      </c>
      <c r="H50" s="46" t="s">
        <v>268</v>
      </c>
      <c r="I50" s="46" t="s">
        <v>359</v>
      </c>
      <c r="J50" s="46" t="s">
        <v>29</v>
      </c>
      <c r="K50" s="46" t="s">
        <v>53</v>
      </c>
      <c r="L50" s="51" t="s">
        <v>360</v>
      </c>
      <c r="M50" s="45" t="s">
        <v>113</v>
      </c>
      <c r="N50" s="45" t="str">
        <f t="shared" ref="N50:N70" si="10">"08.2023"</f>
        <v>08.2023</v>
      </c>
      <c r="O50" s="45" t="str">
        <f>"01.2024"</f>
        <v>01.2024</v>
      </c>
      <c r="P50" s="46" t="s">
        <v>54</v>
      </c>
      <c r="Q50" s="45" t="s">
        <v>67</v>
      </c>
      <c r="R50" s="45" t="s">
        <v>30</v>
      </c>
      <c r="S50" s="45" t="s">
        <v>67</v>
      </c>
      <c r="T50" s="49" t="s">
        <v>56</v>
      </c>
      <c r="U50" s="49" t="s">
        <v>31</v>
      </c>
      <c r="V50" s="49" t="s">
        <v>70</v>
      </c>
      <c r="W50" s="46"/>
      <c r="X50" s="46"/>
      <c r="Y50" s="46"/>
      <c r="Z50" s="46"/>
    </row>
    <row r="51" spans="1:26" ht="67.5" x14ac:dyDescent="0.2">
      <c r="A51" s="46" t="s">
        <v>532</v>
      </c>
      <c r="B51" s="11" t="s">
        <v>55</v>
      </c>
      <c r="C51" s="11" t="s">
        <v>80</v>
      </c>
      <c r="D51" s="45" t="s">
        <v>103</v>
      </c>
      <c r="E51" s="45" t="s">
        <v>79</v>
      </c>
      <c r="F51" s="46" t="s">
        <v>83</v>
      </c>
      <c r="G51" s="46" t="s">
        <v>118</v>
      </c>
      <c r="H51" s="45" t="s">
        <v>265</v>
      </c>
      <c r="I51" s="45">
        <v>1300</v>
      </c>
      <c r="J51" s="46" t="s">
        <v>29</v>
      </c>
      <c r="K51" s="46" t="s">
        <v>53</v>
      </c>
      <c r="L51" s="51" t="s">
        <v>373</v>
      </c>
      <c r="M51" s="8" t="s">
        <v>113</v>
      </c>
      <c r="N51" s="28" t="str">
        <f t="shared" si="5"/>
        <v>09.2023</v>
      </c>
      <c r="O51" s="8" t="str">
        <f>"02.2024"</f>
        <v>02.2024</v>
      </c>
      <c r="P51" s="8" t="s">
        <v>58</v>
      </c>
      <c r="Q51" s="8" t="s">
        <v>56</v>
      </c>
      <c r="R51" s="49" t="s">
        <v>30</v>
      </c>
      <c r="S51" s="8" t="s">
        <v>67</v>
      </c>
      <c r="T51" s="49" t="s">
        <v>56</v>
      </c>
      <c r="U51" s="49" t="s">
        <v>31</v>
      </c>
      <c r="V51" s="49" t="s">
        <v>70</v>
      </c>
      <c r="W51" s="10"/>
      <c r="X51" s="46"/>
      <c r="Y51" s="10"/>
      <c r="Z51" s="10"/>
    </row>
    <row r="52" spans="1:26" ht="45" x14ac:dyDescent="0.2">
      <c r="A52" s="46" t="s">
        <v>533</v>
      </c>
      <c r="B52" s="8" t="s">
        <v>367</v>
      </c>
      <c r="C52" s="8" t="s">
        <v>368</v>
      </c>
      <c r="D52" s="8" t="s">
        <v>103</v>
      </c>
      <c r="E52" s="8" t="s">
        <v>369</v>
      </c>
      <c r="F52" s="46" t="s">
        <v>83</v>
      </c>
      <c r="G52" s="45" t="s">
        <v>281</v>
      </c>
      <c r="H52" s="8" t="s">
        <v>282</v>
      </c>
      <c r="I52" s="8" t="s">
        <v>370</v>
      </c>
      <c r="J52" s="46" t="s">
        <v>29</v>
      </c>
      <c r="K52" s="46" t="s">
        <v>53</v>
      </c>
      <c r="L52" s="30">
        <v>3969760</v>
      </c>
      <c r="M52" s="8" t="s">
        <v>113</v>
      </c>
      <c r="N52" s="28" t="str">
        <f t="shared" si="5"/>
        <v>09.2023</v>
      </c>
      <c r="O52" s="8" t="str">
        <f>"01.2024"</f>
        <v>01.2024</v>
      </c>
      <c r="P52" s="8" t="s">
        <v>116</v>
      </c>
      <c r="Q52" s="8" t="s">
        <v>56</v>
      </c>
      <c r="R52" s="49" t="s">
        <v>30</v>
      </c>
      <c r="S52" s="8" t="s">
        <v>56</v>
      </c>
      <c r="T52" s="49" t="s">
        <v>31</v>
      </c>
      <c r="U52" s="49" t="s">
        <v>31</v>
      </c>
      <c r="V52" s="49" t="s">
        <v>70</v>
      </c>
      <c r="W52" s="10"/>
      <c r="X52" s="46"/>
      <c r="Y52" s="10"/>
      <c r="Z52" s="10"/>
    </row>
    <row r="53" spans="1:26" s="13" customFormat="1" ht="67.5" x14ac:dyDescent="0.2">
      <c r="A53" s="8">
        <v>32</v>
      </c>
      <c r="B53" s="11" t="s">
        <v>215</v>
      </c>
      <c r="C53" s="45" t="s">
        <v>216</v>
      </c>
      <c r="D53" s="45" t="s">
        <v>104</v>
      </c>
      <c r="E53" s="45" t="s">
        <v>226</v>
      </c>
      <c r="F53" s="46" t="s">
        <v>129</v>
      </c>
      <c r="G53" s="46" t="s">
        <v>217</v>
      </c>
      <c r="H53" s="8" t="s">
        <v>218</v>
      </c>
      <c r="I53" s="8" t="s">
        <v>219</v>
      </c>
      <c r="J53" s="46" t="s">
        <v>29</v>
      </c>
      <c r="K53" s="46" t="s">
        <v>53</v>
      </c>
      <c r="L53" s="15" t="s">
        <v>242</v>
      </c>
      <c r="M53" s="14" t="s">
        <v>113</v>
      </c>
      <c r="N53" s="28" t="str">
        <f t="shared" si="6"/>
        <v>01.2023</v>
      </c>
      <c r="O53" s="28" t="str">
        <f>"01.2024"</f>
        <v>01.2024</v>
      </c>
      <c r="P53" s="21" t="s">
        <v>54</v>
      </c>
      <c r="Q53" s="45" t="s">
        <v>67</v>
      </c>
      <c r="R53" s="49" t="s">
        <v>30</v>
      </c>
      <c r="S53" s="45" t="s">
        <v>67</v>
      </c>
      <c r="T53" s="49" t="s">
        <v>56</v>
      </c>
      <c r="U53" s="49" t="s">
        <v>31</v>
      </c>
      <c r="V53" s="49" t="s">
        <v>70</v>
      </c>
      <c r="W53" s="12"/>
      <c r="X53" s="12"/>
      <c r="Y53" s="12"/>
      <c r="Z53" s="12"/>
    </row>
    <row r="54" spans="1:26" s="13" customFormat="1" ht="174.75" customHeight="1" x14ac:dyDescent="0.2">
      <c r="A54" s="8">
        <v>33</v>
      </c>
      <c r="B54" s="11" t="s">
        <v>215</v>
      </c>
      <c r="C54" s="45" t="s">
        <v>216</v>
      </c>
      <c r="D54" s="45" t="s">
        <v>104</v>
      </c>
      <c r="E54" s="45" t="s">
        <v>227</v>
      </c>
      <c r="F54" s="46" t="s">
        <v>129</v>
      </c>
      <c r="G54" s="46" t="s">
        <v>217</v>
      </c>
      <c r="H54" s="8" t="s">
        <v>218</v>
      </c>
      <c r="I54" s="8" t="s">
        <v>224</v>
      </c>
      <c r="J54" s="46" t="s">
        <v>29</v>
      </c>
      <c r="K54" s="46" t="s">
        <v>53</v>
      </c>
      <c r="L54" s="15" t="s">
        <v>243</v>
      </c>
      <c r="M54" s="14" t="s">
        <v>113</v>
      </c>
      <c r="N54" s="28" t="str">
        <f t="shared" si="6"/>
        <v>01.2023</v>
      </c>
      <c r="O54" s="28" t="str">
        <f>"01.2024"</f>
        <v>01.2024</v>
      </c>
      <c r="P54" s="21" t="s">
        <v>54</v>
      </c>
      <c r="Q54" s="45" t="s">
        <v>67</v>
      </c>
      <c r="R54" s="49" t="s">
        <v>30</v>
      </c>
      <c r="S54" s="45" t="s">
        <v>67</v>
      </c>
      <c r="T54" s="49" t="s">
        <v>56</v>
      </c>
      <c r="U54" s="49" t="s">
        <v>31</v>
      </c>
      <c r="V54" s="49" t="s">
        <v>70</v>
      </c>
      <c r="W54" s="12"/>
      <c r="X54" s="12"/>
      <c r="Y54" s="12"/>
      <c r="Z54" s="12"/>
    </row>
    <row r="55" spans="1:26" s="13" customFormat="1" ht="67.5" x14ac:dyDescent="0.2">
      <c r="A55" s="8">
        <v>34</v>
      </c>
      <c r="B55" s="11" t="s">
        <v>220</v>
      </c>
      <c r="C55" s="45" t="s">
        <v>221</v>
      </c>
      <c r="D55" s="45" t="s">
        <v>104</v>
      </c>
      <c r="E55" s="45" t="s">
        <v>228</v>
      </c>
      <c r="F55" s="46" t="s">
        <v>129</v>
      </c>
      <c r="G55" s="46" t="s">
        <v>222</v>
      </c>
      <c r="H55" s="8" t="s">
        <v>223</v>
      </c>
      <c r="I55" s="8" t="s">
        <v>225</v>
      </c>
      <c r="J55" s="46" t="s">
        <v>29</v>
      </c>
      <c r="K55" s="46" t="s">
        <v>53</v>
      </c>
      <c r="L55" s="15" t="s">
        <v>244</v>
      </c>
      <c r="M55" s="14" t="s">
        <v>113</v>
      </c>
      <c r="N55" s="28" t="str">
        <f t="shared" si="6"/>
        <v>01.2023</v>
      </c>
      <c r="O55" s="28" t="str">
        <f>"01.2024"</f>
        <v>01.2024</v>
      </c>
      <c r="P55" s="21" t="s">
        <v>54</v>
      </c>
      <c r="Q55" s="45" t="s">
        <v>67</v>
      </c>
      <c r="R55" s="49" t="s">
        <v>30</v>
      </c>
      <c r="S55" s="45" t="s">
        <v>67</v>
      </c>
      <c r="T55" s="49" t="s">
        <v>56</v>
      </c>
      <c r="U55" s="49" t="s">
        <v>31</v>
      </c>
      <c r="V55" s="49" t="s">
        <v>70</v>
      </c>
      <c r="W55" s="12"/>
      <c r="X55" s="12"/>
      <c r="Y55" s="12"/>
      <c r="Z55" s="12"/>
    </row>
    <row r="56" spans="1:26" ht="66.75" customHeight="1" x14ac:dyDescent="0.2">
      <c r="A56" s="45">
        <v>35</v>
      </c>
      <c r="B56" s="45" t="s">
        <v>313</v>
      </c>
      <c r="C56" s="45" t="s">
        <v>314</v>
      </c>
      <c r="D56" s="45" t="s">
        <v>103</v>
      </c>
      <c r="E56" s="45" t="s">
        <v>140</v>
      </c>
      <c r="F56" s="46" t="s">
        <v>83</v>
      </c>
      <c r="G56" s="49" t="s">
        <v>312</v>
      </c>
      <c r="H56" s="45" t="s">
        <v>305</v>
      </c>
      <c r="I56" s="45" t="s">
        <v>324</v>
      </c>
      <c r="J56" s="46" t="s">
        <v>29</v>
      </c>
      <c r="K56" s="46" t="s">
        <v>53</v>
      </c>
      <c r="L56" s="51" t="s">
        <v>315</v>
      </c>
      <c r="M56" s="45" t="s">
        <v>113</v>
      </c>
      <c r="N56" s="45" t="str">
        <f t="shared" ref="N56:N59" si="11">"06.2023"</f>
        <v>06.2023</v>
      </c>
      <c r="O56" s="45" t="str">
        <f>"06.2024"</f>
        <v>06.2024</v>
      </c>
      <c r="P56" s="45" t="s">
        <v>116</v>
      </c>
      <c r="Q56" s="45" t="s">
        <v>56</v>
      </c>
      <c r="R56" s="45" t="s">
        <v>30</v>
      </c>
      <c r="S56" s="45" t="s">
        <v>56</v>
      </c>
      <c r="T56" s="49" t="s">
        <v>31</v>
      </c>
      <c r="U56" s="49" t="s">
        <v>31</v>
      </c>
      <c r="V56" s="49" t="s">
        <v>70</v>
      </c>
      <c r="W56" s="12"/>
      <c r="X56" s="12"/>
      <c r="Y56" s="12"/>
      <c r="Z56" s="12"/>
    </row>
    <row r="57" spans="1:26" ht="67.5" x14ac:dyDescent="0.2">
      <c r="A57" s="45">
        <v>36</v>
      </c>
      <c r="B57" s="45" t="s">
        <v>55</v>
      </c>
      <c r="C57" s="45" t="s">
        <v>80</v>
      </c>
      <c r="D57" s="45" t="s">
        <v>103</v>
      </c>
      <c r="E57" s="45" t="s">
        <v>79</v>
      </c>
      <c r="F57" s="46" t="s">
        <v>83</v>
      </c>
      <c r="G57" s="27" t="s">
        <v>118</v>
      </c>
      <c r="H57" s="45" t="s">
        <v>134</v>
      </c>
      <c r="I57" s="45">
        <v>2194</v>
      </c>
      <c r="J57" s="46" t="s">
        <v>29</v>
      </c>
      <c r="K57" s="46" t="s">
        <v>53</v>
      </c>
      <c r="L57" s="51" t="s">
        <v>300</v>
      </c>
      <c r="M57" s="45" t="s">
        <v>113</v>
      </c>
      <c r="N57" s="45" t="str">
        <f t="shared" si="1"/>
        <v>05.2023</v>
      </c>
      <c r="O57" s="45" t="str">
        <f>"02.2024"</f>
        <v>02.2024</v>
      </c>
      <c r="P57" s="45" t="s">
        <v>58</v>
      </c>
      <c r="Q57" s="45" t="s">
        <v>56</v>
      </c>
      <c r="R57" s="45" t="s">
        <v>30</v>
      </c>
      <c r="S57" s="45" t="s">
        <v>67</v>
      </c>
      <c r="T57" s="49" t="s">
        <v>56</v>
      </c>
      <c r="U57" s="49" t="s">
        <v>31</v>
      </c>
      <c r="V57" s="44" t="s">
        <v>70</v>
      </c>
      <c r="W57" s="12"/>
      <c r="X57" s="12"/>
      <c r="Y57" s="12"/>
      <c r="Z57" s="12"/>
    </row>
    <row r="58" spans="1:26" ht="146.25" customHeight="1" x14ac:dyDescent="0.2">
      <c r="A58" s="45">
        <v>37</v>
      </c>
      <c r="B58" s="45" t="s">
        <v>316</v>
      </c>
      <c r="C58" s="45" t="s">
        <v>317</v>
      </c>
      <c r="D58" s="45" t="s">
        <v>105</v>
      </c>
      <c r="E58" s="45" t="s">
        <v>323</v>
      </c>
      <c r="F58" s="46" t="s">
        <v>129</v>
      </c>
      <c r="G58" s="49" t="s">
        <v>318</v>
      </c>
      <c r="H58" s="45" t="s">
        <v>319</v>
      </c>
      <c r="I58" s="45" t="s">
        <v>320</v>
      </c>
      <c r="J58" s="46" t="s">
        <v>29</v>
      </c>
      <c r="K58" s="46" t="s">
        <v>53</v>
      </c>
      <c r="L58" s="51" t="s">
        <v>321</v>
      </c>
      <c r="M58" s="45" t="s">
        <v>113</v>
      </c>
      <c r="N58" s="45" t="str">
        <f t="shared" si="11"/>
        <v>06.2023</v>
      </c>
      <c r="O58" s="45" t="str">
        <f>"01.2024"</f>
        <v>01.2024</v>
      </c>
      <c r="P58" s="45" t="s">
        <v>54</v>
      </c>
      <c r="Q58" s="45" t="s">
        <v>67</v>
      </c>
      <c r="R58" s="45" t="s">
        <v>30</v>
      </c>
      <c r="S58" s="45" t="s">
        <v>67</v>
      </c>
      <c r="T58" s="49" t="s">
        <v>56</v>
      </c>
      <c r="U58" s="49" t="s">
        <v>31</v>
      </c>
      <c r="V58" s="49" t="s">
        <v>70</v>
      </c>
      <c r="W58" s="12"/>
      <c r="X58" s="12"/>
      <c r="Y58" s="12"/>
      <c r="Z58" s="12"/>
    </row>
    <row r="59" spans="1:26" ht="75.75" customHeight="1" x14ac:dyDescent="0.2">
      <c r="A59" s="45">
        <v>38</v>
      </c>
      <c r="B59" s="45" t="s">
        <v>152</v>
      </c>
      <c r="C59" s="45" t="s">
        <v>153</v>
      </c>
      <c r="D59" s="45" t="s">
        <v>104</v>
      </c>
      <c r="E59" s="45" t="s">
        <v>309</v>
      </c>
      <c r="F59" s="46" t="s">
        <v>129</v>
      </c>
      <c r="G59" s="49" t="s">
        <v>121</v>
      </c>
      <c r="H59" s="45" t="s">
        <v>162</v>
      </c>
      <c r="I59" s="45">
        <v>429</v>
      </c>
      <c r="J59" s="46" t="s">
        <v>29</v>
      </c>
      <c r="K59" s="46" t="s">
        <v>53</v>
      </c>
      <c r="L59" s="51" t="s">
        <v>322</v>
      </c>
      <c r="M59" s="45" t="s">
        <v>113</v>
      </c>
      <c r="N59" s="45" t="str">
        <f t="shared" si="11"/>
        <v>06.2023</v>
      </c>
      <c r="O59" s="45" t="str">
        <f>"01.2024"</f>
        <v>01.2024</v>
      </c>
      <c r="P59" s="45" t="s">
        <v>54</v>
      </c>
      <c r="Q59" s="45" t="s">
        <v>67</v>
      </c>
      <c r="R59" s="45" t="s">
        <v>30</v>
      </c>
      <c r="S59" s="45" t="s">
        <v>67</v>
      </c>
      <c r="T59" s="49" t="s">
        <v>56</v>
      </c>
      <c r="U59" s="49" t="s">
        <v>31</v>
      </c>
      <c r="V59" s="49" t="s">
        <v>70</v>
      </c>
      <c r="W59" s="12"/>
      <c r="X59" s="12"/>
      <c r="Y59" s="12"/>
      <c r="Z59" s="12"/>
    </row>
    <row r="60" spans="1:26" ht="67.5" x14ac:dyDescent="0.2">
      <c r="A60" s="8">
        <v>39</v>
      </c>
      <c r="B60" s="8" t="s">
        <v>86</v>
      </c>
      <c r="C60" s="8" t="s">
        <v>87</v>
      </c>
      <c r="D60" s="8" t="s">
        <v>104</v>
      </c>
      <c r="E60" s="8" t="s">
        <v>229</v>
      </c>
      <c r="F60" s="46" t="s">
        <v>83</v>
      </c>
      <c r="G60" s="46" t="s">
        <v>120</v>
      </c>
      <c r="H60" s="8" t="s">
        <v>88</v>
      </c>
      <c r="I60" s="8">
        <v>10</v>
      </c>
      <c r="J60" s="46" t="s">
        <v>29</v>
      </c>
      <c r="K60" s="46" t="s">
        <v>53</v>
      </c>
      <c r="L60" s="9" t="s">
        <v>230</v>
      </c>
      <c r="M60" s="8" t="s">
        <v>113</v>
      </c>
      <c r="N60" s="28" t="str">
        <f t="shared" si="2"/>
        <v>01.2023</v>
      </c>
      <c r="O60" s="8" t="str">
        <f>"01.2024"</f>
        <v>01.2024</v>
      </c>
      <c r="P60" s="8" t="s">
        <v>116</v>
      </c>
      <c r="Q60" s="8" t="s">
        <v>56</v>
      </c>
      <c r="R60" s="49" t="s">
        <v>30</v>
      </c>
      <c r="S60" s="8" t="s">
        <v>56</v>
      </c>
      <c r="T60" s="49" t="s">
        <v>31</v>
      </c>
      <c r="U60" s="49" t="s">
        <v>31</v>
      </c>
      <c r="V60" s="49" t="s">
        <v>70</v>
      </c>
      <c r="W60" s="10"/>
      <c r="X60" s="46"/>
      <c r="Y60" s="10"/>
      <c r="Z60" s="10"/>
    </row>
    <row r="61" spans="1:26" ht="67.5" x14ac:dyDescent="0.2">
      <c r="A61" s="53">
        <v>40</v>
      </c>
      <c r="B61" s="52" t="s">
        <v>185</v>
      </c>
      <c r="C61" s="52" t="s">
        <v>143</v>
      </c>
      <c r="D61" s="42" t="s">
        <v>104</v>
      </c>
      <c r="E61" s="52" t="s">
        <v>207</v>
      </c>
      <c r="F61" s="48" t="s">
        <v>83</v>
      </c>
      <c r="G61" s="42" t="s">
        <v>175</v>
      </c>
      <c r="H61" s="42" t="s">
        <v>175</v>
      </c>
      <c r="I61" s="42" t="s">
        <v>203</v>
      </c>
      <c r="J61" s="48" t="s">
        <v>29</v>
      </c>
      <c r="K61" s="48" t="s">
        <v>53</v>
      </c>
      <c r="L61" s="47" t="s">
        <v>211</v>
      </c>
      <c r="M61" s="42" t="s">
        <v>113</v>
      </c>
      <c r="N61" s="55" t="str">
        <f>"03.2023"</f>
        <v>03.2023</v>
      </c>
      <c r="O61" s="42" t="str">
        <f>"01.2024"</f>
        <v>01.2024</v>
      </c>
      <c r="P61" s="45" t="s">
        <v>116</v>
      </c>
      <c r="Q61" s="53" t="s">
        <v>56</v>
      </c>
      <c r="R61" s="44" t="s">
        <v>30</v>
      </c>
      <c r="S61" s="53" t="s">
        <v>56</v>
      </c>
      <c r="T61" s="44" t="s">
        <v>31</v>
      </c>
      <c r="U61" s="44" t="s">
        <v>31</v>
      </c>
      <c r="V61" s="49" t="s">
        <v>70</v>
      </c>
      <c r="W61" s="17"/>
      <c r="X61" s="48"/>
      <c r="Y61" s="17"/>
      <c r="Z61" s="17"/>
    </row>
    <row r="62" spans="1:26" ht="67.5" x14ac:dyDescent="0.2">
      <c r="A62" s="45">
        <v>41</v>
      </c>
      <c r="B62" s="45" t="s">
        <v>262</v>
      </c>
      <c r="C62" s="45" t="s">
        <v>130</v>
      </c>
      <c r="D62" s="45" t="s">
        <v>104</v>
      </c>
      <c r="E62" s="45" t="s">
        <v>263</v>
      </c>
      <c r="F62" s="46" t="s">
        <v>129</v>
      </c>
      <c r="G62" s="45">
        <v>114</v>
      </c>
      <c r="H62" s="45" t="s">
        <v>131</v>
      </c>
      <c r="I62" s="45">
        <v>269303.09999999998</v>
      </c>
      <c r="J62" s="48" t="s">
        <v>29</v>
      </c>
      <c r="K62" s="48" t="s">
        <v>53</v>
      </c>
      <c r="L62" s="51" t="s">
        <v>264</v>
      </c>
      <c r="M62" s="42" t="s">
        <v>113</v>
      </c>
      <c r="N62" s="18" t="str">
        <f>"02.2023"</f>
        <v>02.2023</v>
      </c>
      <c r="O62" s="42" t="str">
        <f t="shared" ref="O62" si="12">"01.2024"</f>
        <v>01.2024</v>
      </c>
      <c r="P62" s="45" t="s">
        <v>54</v>
      </c>
      <c r="Q62" s="45" t="s">
        <v>67</v>
      </c>
      <c r="R62" s="44" t="s">
        <v>30</v>
      </c>
      <c r="S62" s="45" t="s">
        <v>67</v>
      </c>
      <c r="T62" s="45" t="s">
        <v>56</v>
      </c>
      <c r="U62" s="49" t="s">
        <v>31</v>
      </c>
      <c r="V62" s="49" t="s">
        <v>70</v>
      </c>
      <c r="W62" s="45"/>
      <c r="X62" s="10"/>
      <c r="Y62" s="45"/>
      <c r="Z62" s="45"/>
    </row>
    <row r="63" spans="1:26" s="13" customFormat="1" ht="67.5" x14ac:dyDescent="0.2">
      <c r="A63" s="46" t="s">
        <v>534</v>
      </c>
      <c r="B63" s="11" t="s">
        <v>215</v>
      </c>
      <c r="C63" s="11" t="s">
        <v>216</v>
      </c>
      <c r="D63" s="45" t="s">
        <v>104</v>
      </c>
      <c r="E63" s="45" t="s">
        <v>151</v>
      </c>
      <c r="F63" s="46" t="s">
        <v>129</v>
      </c>
      <c r="G63" s="46" t="s">
        <v>252</v>
      </c>
      <c r="H63" s="45" t="s">
        <v>268</v>
      </c>
      <c r="I63" s="45" t="s">
        <v>366</v>
      </c>
      <c r="J63" s="46" t="s">
        <v>29</v>
      </c>
      <c r="K63" s="46" t="s">
        <v>53</v>
      </c>
      <c r="L63" s="51" t="s">
        <v>365</v>
      </c>
      <c r="M63" s="16" t="s">
        <v>113</v>
      </c>
      <c r="N63" s="45" t="str">
        <f t="shared" ref="N63" si="13">"08.2023"</f>
        <v>08.2023</v>
      </c>
      <c r="O63" s="20" t="str">
        <f>"01.2024"</f>
        <v>01.2024</v>
      </c>
      <c r="P63" s="16" t="s">
        <v>54</v>
      </c>
      <c r="Q63" s="45" t="s">
        <v>67</v>
      </c>
      <c r="R63" s="49" t="s">
        <v>30</v>
      </c>
      <c r="S63" s="45" t="s">
        <v>67</v>
      </c>
      <c r="T63" s="45" t="s">
        <v>56</v>
      </c>
      <c r="U63" s="49" t="s">
        <v>31</v>
      </c>
      <c r="V63" s="49" t="s">
        <v>70</v>
      </c>
      <c r="W63" s="10"/>
      <c r="X63" s="10"/>
      <c r="Y63" s="10"/>
      <c r="Z63" s="10"/>
    </row>
    <row r="64" spans="1:26" s="13" customFormat="1" ht="348" customHeight="1" x14ac:dyDescent="0.2">
      <c r="A64" s="76" t="s">
        <v>535</v>
      </c>
      <c r="B64" s="11" t="s">
        <v>160</v>
      </c>
      <c r="C64" s="11" t="s">
        <v>156</v>
      </c>
      <c r="D64" s="78" t="s">
        <v>104</v>
      </c>
      <c r="E64" s="78" t="s">
        <v>94</v>
      </c>
      <c r="F64" s="76" t="s">
        <v>83</v>
      </c>
      <c r="G64" s="46" t="s">
        <v>157</v>
      </c>
      <c r="H64" s="45" t="s">
        <v>158</v>
      </c>
      <c r="I64" s="45" t="s">
        <v>159</v>
      </c>
      <c r="J64" s="76" t="s">
        <v>29</v>
      </c>
      <c r="K64" s="76" t="s">
        <v>53</v>
      </c>
      <c r="L64" s="103" t="s">
        <v>332</v>
      </c>
      <c r="M64" s="74" t="s">
        <v>113</v>
      </c>
      <c r="N64" s="72" t="str">
        <f>"07.2023"</f>
        <v>07.2023</v>
      </c>
      <c r="O64" s="106" t="str">
        <f>"07.2024"</f>
        <v>07.2024</v>
      </c>
      <c r="P64" s="74" t="s">
        <v>58</v>
      </c>
      <c r="Q64" s="78" t="s">
        <v>56</v>
      </c>
      <c r="R64" s="68" t="s">
        <v>30</v>
      </c>
      <c r="S64" s="78" t="s">
        <v>67</v>
      </c>
      <c r="T64" s="78">
        <v>0</v>
      </c>
      <c r="U64" s="68" t="s">
        <v>31</v>
      </c>
      <c r="V64" s="68" t="s">
        <v>70</v>
      </c>
      <c r="W64" s="76"/>
      <c r="X64" s="76"/>
      <c r="Y64" s="76"/>
      <c r="Z64" s="76"/>
    </row>
    <row r="65" spans="1:26" s="13" customFormat="1" ht="402" customHeight="1" x14ac:dyDescent="0.2">
      <c r="A65" s="77"/>
      <c r="B65" s="11" t="s">
        <v>327</v>
      </c>
      <c r="C65" s="11" t="s">
        <v>328</v>
      </c>
      <c r="D65" s="79"/>
      <c r="E65" s="79"/>
      <c r="F65" s="77"/>
      <c r="G65" s="46" t="s">
        <v>330</v>
      </c>
      <c r="H65" s="45" t="s">
        <v>329</v>
      </c>
      <c r="I65" s="45" t="s">
        <v>331</v>
      </c>
      <c r="J65" s="77"/>
      <c r="K65" s="77"/>
      <c r="L65" s="104"/>
      <c r="M65" s="105"/>
      <c r="N65" s="73"/>
      <c r="O65" s="107"/>
      <c r="P65" s="105"/>
      <c r="Q65" s="79"/>
      <c r="R65" s="69"/>
      <c r="S65" s="79"/>
      <c r="T65" s="79"/>
      <c r="U65" s="69"/>
      <c r="V65" s="69"/>
      <c r="W65" s="77"/>
      <c r="X65" s="77"/>
      <c r="Y65" s="77"/>
      <c r="Z65" s="77"/>
    </row>
    <row r="66" spans="1:26" ht="101.25" customHeight="1" x14ac:dyDescent="0.2">
      <c r="A66" s="45">
        <v>44</v>
      </c>
      <c r="B66" s="45" t="s">
        <v>335</v>
      </c>
      <c r="C66" s="45" t="s">
        <v>336</v>
      </c>
      <c r="D66" s="45" t="s">
        <v>104</v>
      </c>
      <c r="E66" s="45" t="s">
        <v>337</v>
      </c>
      <c r="F66" s="46" t="s">
        <v>83</v>
      </c>
      <c r="G66" s="49" t="s">
        <v>119</v>
      </c>
      <c r="H66" s="45" t="s">
        <v>51</v>
      </c>
      <c r="I66" s="45" t="s">
        <v>338</v>
      </c>
      <c r="J66" s="46" t="s">
        <v>29</v>
      </c>
      <c r="K66" s="46" t="s">
        <v>53</v>
      </c>
      <c r="L66" s="51">
        <v>210933.32</v>
      </c>
      <c r="M66" s="45" t="s">
        <v>113</v>
      </c>
      <c r="N66" s="45" t="str">
        <f t="shared" ref="N66" si="14">"07.2023"</f>
        <v>07.2023</v>
      </c>
      <c r="O66" s="45" t="str">
        <f>"08.2024"</f>
        <v>08.2024</v>
      </c>
      <c r="P66" s="45" t="s">
        <v>116</v>
      </c>
      <c r="Q66" s="45" t="s">
        <v>56</v>
      </c>
      <c r="R66" s="45" t="s">
        <v>30</v>
      </c>
      <c r="S66" s="45" t="s">
        <v>56</v>
      </c>
      <c r="T66" s="49" t="s">
        <v>31</v>
      </c>
      <c r="U66" s="49" t="s">
        <v>31</v>
      </c>
      <c r="V66" s="49" t="s">
        <v>70</v>
      </c>
      <c r="W66" s="12"/>
      <c r="X66" s="12"/>
      <c r="Y66" s="12"/>
      <c r="Z66" s="12"/>
    </row>
    <row r="67" spans="1:26" ht="67.5" x14ac:dyDescent="0.2">
      <c r="A67" s="46" t="s">
        <v>536</v>
      </c>
      <c r="B67" s="37" t="s">
        <v>280</v>
      </c>
      <c r="C67" s="37" t="s">
        <v>379</v>
      </c>
      <c r="D67" s="37" t="s">
        <v>107</v>
      </c>
      <c r="E67" s="37" t="s">
        <v>382</v>
      </c>
      <c r="F67" s="46" t="s">
        <v>83</v>
      </c>
      <c r="G67" s="38" t="s">
        <v>385</v>
      </c>
      <c r="H67" s="45" t="s">
        <v>386</v>
      </c>
      <c r="I67" s="38" t="s">
        <v>387</v>
      </c>
      <c r="J67" s="46" t="s">
        <v>29</v>
      </c>
      <c r="K67" s="46" t="s">
        <v>53</v>
      </c>
      <c r="L67" s="38" t="s">
        <v>390</v>
      </c>
      <c r="M67" s="8" t="s">
        <v>113</v>
      </c>
      <c r="N67" s="28" t="str">
        <f t="shared" ref="N67:N68" si="15">"10.2023"</f>
        <v>10.2023</v>
      </c>
      <c r="O67" s="38" t="s">
        <v>392</v>
      </c>
      <c r="P67" s="8" t="s">
        <v>116</v>
      </c>
      <c r="Q67" s="8" t="s">
        <v>56</v>
      </c>
      <c r="R67" s="49" t="s">
        <v>30</v>
      </c>
      <c r="S67" s="8" t="s">
        <v>56</v>
      </c>
      <c r="T67" s="49" t="s">
        <v>31</v>
      </c>
      <c r="U67" s="49" t="s">
        <v>31</v>
      </c>
      <c r="V67" s="49" t="s">
        <v>70</v>
      </c>
      <c r="W67" s="10"/>
      <c r="X67" s="46"/>
      <c r="Y67" s="10"/>
      <c r="Z67" s="10"/>
    </row>
    <row r="68" spans="1:26" ht="130.5" customHeight="1" x14ac:dyDescent="0.2">
      <c r="A68" s="46" t="s">
        <v>537</v>
      </c>
      <c r="B68" s="38" t="s">
        <v>380</v>
      </c>
      <c r="C68" s="38" t="s">
        <v>381</v>
      </c>
      <c r="D68" s="38" t="s">
        <v>384</v>
      </c>
      <c r="E68" s="38" t="s">
        <v>383</v>
      </c>
      <c r="F68" s="46" t="s">
        <v>83</v>
      </c>
      <c r="G68" s="38" t="s">
        <v>361</v>
      </c>
      <c r="H68" s="45" t="s">
        <v>362</v>
      </c>
      <c r="I68" s="38" t="s">
        <v>388</v>
      </c>
      <c r="J68" s="46" t="s">
        <v>29</v>
      </c>
      <c r="K68" s="46" t="s">
        <v>53</v>
      </c>
      <c r="L68" s="38" t="s">
        <v>389</v>
      </c>
      <c r="M68" s="8" t="s">
        <v>113</v>
      </c>
      <c r="N68" s="28" t="str">
        <f t="shared" si="15"/>
        <v>10.2023</v>
      </c>
      <c r="O68" s="38" t="s">
        <v>391</v>
      </c>
      <c r="P68" s="8" t="s">
        <v>116</v>
      </c>
      <c r="Q68" s="8" t="s">
        <v>56</v>
      </c>
      <c r="R68" s="49" t="s">
        <v>30</v>
      </c>
      <c r="S68" s="8" t="s">
        <v>56</v>
      </c>
      <c r="T68" s="49" t="s">
        <v>31</v>
      </c>
      <c r="U68" s="49" t="s">
        <v>31</v>
      </c>
      <c r="V68" s="49" t="s">
        <v>70</v>
      </c>
      <c r="W68" s="10"/>
      <c r="X68" s="46"/>
      <c r="Y68" s="10"/>
      <c r="Z68" s="10"/>
    </row>
    <row r="69" spans="1:26" ht="409.5" x14ac:dyDescent="0.2">
      <c r="A69" s="45">
        <v>47</v>
      </c>
      <c r="B69" s="45" t="s">
        <v>339</v>
      </c>
      <c r="C69" s="45" t="s">
        <v>340</v>
      </c>
      <c r="D69" s="45" t="s">
        <v>341</v>
      </c>
      <c r="E69" s="45" t="s">
        <v>342</v>
      </c>
      <c r="F69" s="46" t="s">
        <v>83</v>
      </c>
      <c r="G69" s="42" t="s">
        <v>353</v>
      </c>
      <c r="H69" s="45" t="s">
        <v>346</v>
      </c>
      <c r="I69" s="45" t="s">
        <v>347</v>
      </c>
      <c r="J69" s="46" t="s">
        <v>29</v>
      </c>
      <c r="K69" s="46" t="s">
        <v>53</v>
      </c>
      <c r="L69" s="51" t="s">
        <v>351</v>
      </c>
      <c r="M69" s="45" t="s">
        <v>113</v>
      </c>
      <c r="N69" s="45" t="str">
        <f t="shared" si="10"/>
        <v>08.2023</v>
      </c>
      <c r="O69" s="45" t="str">
        <f>"08.2024"</f>
        <v>08.2024</v>
      </c>
      <c r="P69" s="45" t="s">
        <v>348</v>
      </c>
      <c r="Q69" s="45" t="s">
        <v>56</v>
      </c>
      <c r="R69" s="45" t="s">
        <v>30</v>
      </c>
      <c r="S69" s="45" t="s">
        <v>67</v>
      </c>
      <c r="T69" s="49" t="s">
        <v>56</v>
      </c>
      <c r="U69" s="49" t="s">
        <v>31</v>
      </c>
      <c r="V69" s="49" t="s">
        <v>70</v>
      </c>
      <c r="W69" s="12"/>
      <c r="X69" s="12"/>
      <c r="Y69" s="12"/>
      <c r="Z69" s="12"/>
    </row>
    <row r="70" spans="1:26" ht="409.5" x14ac:dyDescent="0.2">
      <c r="A70" s="45">
        <v>48</v>
      </c>
      <c r="B70" s="45" t="s">
        <v>343</v>
      </c>
      <c r="C70" s="45" t="s">
        <v>344</v>
      </c>
      <c r="D70" s="45" t="s">
        <v>345</v>
      </c>
      <c r="E70" s="45" t="s">
        <v>94</v>
      </c>
      <c r="F70" s="46" t="s">
        <v>83</v>
      </c>
      <c r="G70" s="42" t="s">
        <v>353</v>
      </c>
      <c r="H70" s="45" t="s">
        <v>349</v>
      </c>
      <c r="I70" s="45" t="s">
        <v>350</v>
      </c>
      <c r="J70" s="46" t="s">
        <v>29</v>
      </c>
      <c r="K70" s="46" t="s">
        <v>53</v>
      </c>
      <c r="L70" s="51" t="s">
        <v>352</v>
      </c>
      <c r="M70" s="45" t="s">
        <v>113</v>
      </c>
      <c r="N70" s="45" t="str">
        <f t="shared" si="10"/>
        <v>08.2023</v>
      </c>
      <c r="O70" s="45" t="str">
        <f>"07.2024"</f>
        <v>07.2024</v>
      </c>
      <c r="P70" s="45" t="s">
        <v>58</v>
      </c>
      <c r="Q70" s="45" t="s">
        <v>56</v>
      </c>
      <c r="R70" s="45" t="s">
        <v>30</v>
      </c>
      <c r="S70" s="45" t="s">
        <v>67</v>
      </c>
      <c r="T70" s="49" t="s">
        <v>56</v>
      </c>
      <c r="U70" s="49" t="s">
        <v>31</v>
      </c>
      <c r="V70" s="49" t="s">
        <v>70</v>
      </c>
      <c r="W70" s="12"/>
      <c r="X70" s="12"/>
      <c r="Y70" s="12"/>
      <c r="Z70" s="12"/>
    </row>
    <row r="71" spans="1:26" ht="67.5" x14ac:dyDescent="0.2">
      <c r="A71" s="46" t="s">
        <v>538</v>
      </c>
      <c r="B71" s="11">
        <v>45204</v>
      </c>
      <c r="C71" s="11" t="s">
        <v>132</v>
      </c>
      <c r="D71" s="45" t="s">
        <v>103</v>
      </c>
      <c r="E71" s="45" t="s">
        <v>133</v>
      </c>
      <c r="F71" s="46" t="s">
        <v>83</v>
      </c>
      <c r="G71" s="46" t="s">
        <v>118</v>
      </c>
      <c r="H71" s="45" t="s">
        <v>134</v>
      </c>
      <c r="I71" s="45">
        <v>132.5</v>
      </c>
      <c r="J71" s="46" t="s">
        <v>29</v>
      </c>
      <c r="K71" s="46" t="s">
        <v>53</v>
      </c>
      <c r="L71" s="51" t="s">
        <v>371</v>
      </c>
      <c r="M71" s="8" t="s">
        <v>113</v>
      </c>
      <c r="N71" s="28" t="str">
        <f t="shared" si="5"/>
        <v>09.2023</v>
      </c>
      <c r="O71" s="8" t="str">
        <f>"02.2024"</f>
        <v>02.2024</v>
      </c>
      <c r="P71" s="8" t="s">
        <v>116</v>
      </c>
      <c r="Q71" s="8" t="s">
        <v>56</v>
      </c>
      <c r="R71" s="49" t="s">
        <v>30</v>
      </c>
      <c r="S71" s="8" t="s">
        <v>56</v>
      </c>
      <c r="T71" s="49" t="s">
        <v>31</v>
      </c>
      <c r="U71" s="49" t="s">
        <v>31</v>
      </c>
      <c r="V71" s="49" t="s">
        <v>70</v>
      </c>
      <c r="W71" s="10"/>
      <c r="X71" s="46"/>
      <c r="Y71" s="10"/>
      <c r="Z71" s="10"/>
    </row>
    <row r="72" spans="1:26" ht="45" x14ac:dyDescent="0.2">
      <c r="A72" s="46" t="s">
        <v>356</v>
      </c>
      <c r="B72" s="8" t="s">
        <v>367</v>
      </c>
      <c r="C72" s="8" t="s">
        <v>368</v>
      </c>
      <c r="D72" s="8" t="s">
        <v>103</v>
      </c>
      <c r="E72" s="8" t="s">
        <v>369</v>
      </c>
      <c r="F72" s="46" t="s">
        <v>83</v>
      </c>
      <c r="G72" s="45" t="s">
        <v>281</v>
      </c>
      <c r="H72" s="8" t="s">
        <v>282</v>
      </c>
      <c r="I72" s="8" t="s">
        <v>370</v>
      </c>
      <c r="J72" s="46" t="s">
        <v>29</v>
      </c>
      <c r="K72" s="46" t="s">
        <v>53</v>
      </c>
      <c r="L72" s="30">
        <v>3969760</v>
      </c>
      <c r="M72" s="8" t="s">
        <v>113</v>
      </c>
      <c r="N72" s="28" t="str">
        <f>"10.2023"</f>
        <v>10.2023</v>
      </c>
      <c r="O72" s="8" t="str">
        <f>"02.2024"</f>
        <v>02.2024</v>
      </c>
      <c r="P72" s="8" t="s">
        <v>116</v>
      </c>
      <c r="Q72" s="8" t="s">
        <v>56</v>
      </c>
      <c r="R72" s="49" t="s">
        <v>30</v>
      </c>
      <c r="S72" s="8" t="s">
        <v>56</v>
      </c>
      <c r="T72" s="49" t="s">
        <v>31</v>
      </c>
      <c r="U72" s="49" t="s">
        <v>31</v>
      </c>
      <c r="V72" s="49" t="s">
        <v>70</v>
      </c>
      <c r="W72" s="10"/>
      <c r="X72" s="46"/>
      <c r="Y72" s="10"/>
      <c r="Z72" s="10"/>
    </row>
    <row r="73" spans="1:26" ht="74.25" customHeight="1" x14ac:dyDescent="0.2">
      <c r="A73" s="45">
        <v>51</v>
      </c>
      <c r="B73" s="45" t="s">
        <v>55</v>
      </c>
      <c r="C73" s="45" t="s">
        <v>63</v>
      </c>
      <c r="D73" s="45" t="s">
        <v>103</v>
      </c>
      <c r="E73" s="45" t="s">
        <v>69</v>
      </c>
      <c r="F73" s="46" t="s">
        <v>83</v>
      </c>
      <c r="G73" s="49" t="s">
        <v>122</v>
      </c>
      <c r="H73" s="45" t="s">
        <v>137</v>
      </c>
      <c r="I73" s="45">
        <v>139000</v>
      </c>
      <c r="J73" s="46" t="s">
        <v>29</v>
      </c>
      <c r="K73" s="46" t="s">
        <v>53</v>
      </c>
      <c r="L73" s="51" t="s">
        <v>461</v>
      </c>
      <c r="M73" s="45" t="s">
        <v>113</v>
      </c>
      <c r="N73" s="45" t="str">
        <f t="shared" ref="N73" si="16">"11.2023"</f>
        <v>11.2023</v>
      </c>
      <c r="O73" s="45" t="str">
        <f>"06.2024"</f>
        <v>06.2024</v>
      </c>
      <c r="P73" s="45" t="s">
        <v>97</v>
      </c>
      <c r="Q73" s="45" t="s">
        <v>56</v>
      </c>
      <c r="R73" s="45" t="s">
        <v>30</v>
      </c>
      <c r="S73" s="45" t="s">
        <v>67</v>
      </c>
      <c r="T73" s="49" t="s">
        <v>56</v>
      </c>
      <c r="U73" s="49" t="s">
        <v>31</v>
      </c>
      <c r="V73" s="49" t="s">
        <v>70</v>
      </c>
      <c r="W73" s="12"/>
      <c r="X73" s="12"/>
      <c r="Y73" s="12"/>
      <c r="Z73" s="12"/>
    </row>
    <row r="74" spans="1:26" ht="67.5" x14ac:dyDescent="0.2">
      <c r="A74" s="46" t="s">
        <v>539</v>
      </c>
      <c r="B74" s="11" t="s">
        <v>55</v>
      </c>
      <c r="C74" s="11" t="s">
        <v>80</v>
      </c>
      <c r="D74" s="45" t="s">
        <v>103</v>
      </c>
      <c r="E74" s="45" t="s">
        <v>79</v>
      </c>
      <c r="F74" s="46" t="s">
        <v>83</v>
      </c>
      <c r="G74" s="46" t="s">
        <v>118</v>
      </c>
      <c r="H74" s="45" t="s">
        <v>265</v>
      </c>
      <c r="I74" s="45">
        <v>2537</v>
      </c>
      <c r="J74" s="46" t="s">
        <v>29</v>
      </c>
      <c r="K74" s="46" t="s">
        <v>53</v>
      </c>
      <c r="L74" s="51" t="s">
        <v>462</v>
      </c>
      <c r="M74" s="8" t="s">
        <v>113</v>
      </c>
      <c r="N74" s="28" t="str">
        <f t="shared" ref="N74:N79" si="17">"12.2023"</f>
        <v>12.2023</v>
      </c>
      <c r="O74" s="8" t="str">
        <f>"04.2024"</f>
        <v>04.2024</v>
      </c>
      <c r="P74" s="8" t="s">
        <v>58</v>
      </c>
      <c r="Q74" s="8" t="s">
        <v>56</v>
      </c>
      <c r="R74" s="49" t="s">
        <v>30</v>
      </c>
      <c r="S74" s="8" t="s">
        <v>67</v>
      </c>
      <c r="T74" s="49" t="s">
        <v>56</v>
      </c>
      <c r="U74" s="49" t="s">
        <v>31</v>
      </c>
      <c r="V74" s="49" t="s">
        <v>70</v>
      </c>
      <c r="W74" s="10"/>
      <c r="X74" s="46"/>
      <c r="Y74" s="10"/>
      <c r="Z74" s="10"/>
    </row>
    <row r="75" spans="1:26" ht="131.25" customHeight="1" x14ac:dyDescent="0.2">
      <c r="A75" s="45">
        <v>53</v>
      </c>
      <c r="B75" s="45" t="s">
        <v>464</v>
      </c>
      <c r="C75" s="45" t="s">
        <v>465</v>
      </c>
      <c r="D75" s="45" t="s">
        <v>103</v>
      </c>
      <c r="E75" s="45" t="s">
        <v>466</v>
      </c>
      <c r="F75" s="46" t="s">
        <v>83</v>
      </c>
      <c r="G75" s="49" t="s">
        <v>467</v>
      </c>
      <c r="H75" s="45" t="s">
        <v>468</v>
      </c>
      <c r="I75" s="45" t="s">
        <v>469</v>
      </c>
      <c r="J75" s="46" t="s">
        <v>29</v>
      </c>
      <c r="K75" s="46" t="s">
        <v>53</v>
      </c>
      <c r="L75" s="51" t="s">
        <v>470</v>
      </c>
      <c r="M75" s="45" t="s">
        <v>113</v>
      </c>
      <c r="N75" s="45" t="str">
        <f t="shared" si="17"/>
        <v>12.2023</v>
      </c>
      <c r="O75" s="45" t="str">
        <f>"03.2024"</f>
        <v>03.2024</v>
      </c>
      <c r="P75" s="45" t="s">
        <v>116</v>
      </c>
      <c r="Q75" s="45" t="s">
        <v>56</v>
      </c>
      <c r="R75" s="45" t="s">
        <v>30</v>
      </c>
      <c r="S75" s="45" t="s">
        <v>56</v>
      </c>
      <c r="T75" s="49" t="s">
        <v>31</v>
      </c>
      <c r="U75" s="49" t="s">
        <v>31</v>
      </c>
      <c r="V75" s="49" t="s">
        <v>70</v>
      </c>
      <c r="W75" s="12"/>
      <c r="X75" s="12"/>
      <c r="Y75" s="12"/>
      <c r="Z75" s="12"/>
    </row>
    <row r="76" spans="1:26" s="13" customFormat="1" ht="78.75" x14ac:dyDescent="0.2">
      <c r="A76" s="45">
        <v>54</v>
      </c>
      <c r="B76" s="11" t="s">
        <v>171</v>
      </c>
      <c r="C76" s="11" t="s">
        <v>172</v>
      </c>
      <c r="D76" s="45" t="s">
        <v>169</v>
      </c>
      <c r="E76" s="45" t="s">
        <v>99</v>
      </c>
      <c r="F76" s="46" t="s">
        <v>83</v>
      </c>
      <c r="G76" s="45" t="s">
        <v>170</v>
      </c>
      <c r="H76" s="45" t="s">
        <v>167</v>
      </c>
      <c r="I76" s="45" t="s">
        <v>471</v>
      </c>
      <c r="J76" s="46" t="s">
        <v>29</v>
      </c>
      <c r="K76" s="46" t="s">
        <v>53</v>
      </c>
      <c r="L76" s="51" t="s">
        <v>472</v>
      </c>
      <c r="M76" s="16" t="s">
        <v>113</v>
      </c>
      <c r="N76" s="45" t="str">
        <f t="shared" si="17"/>
        <v>12.2023</v>
      </c>
      <c r="O76" s="20" t="str">
        <f>"01.2025"</f>
        <v>01.2025</v>
      </c>
      <c r="P76" s="16" t="s">
        <v>161</v>
      </c>
      <c r="Q76" s="45" t="s">
        <v>56</v>
      </c>
      <c r="R76" s="49" t="s">
        <v>30</v>
      </c>
      <c r="S76" s="45" t="s">
        <v>56</v>
      </c>
      <c r="T76" s="45">
        <v>0</v>
      </c>
      <c r="U76" s="49" t="s">
        <v>31</v>
      </c>
      <c r="V76" s="49" t="s">
        <v>70</v>
      </c>
      <c r="W76" s="10"/>
      <c r="X76" s="10"/>
      <c r="Y76" s="10"/>
      <c r="Z76" s="10"/>
    </row>
    <row r="77" spans="1:26" ht="74.25" customHeight="1" x14ac:dyDescent="0.2">
      <c r="A77" s="45">
        <v>55</v>
      </c>
      <c r="B77" s="45" t="s">
        <v>473</v>
      </c>
      <c r="C77" s="45" t="s">
        <v>307</v>
      </c>
      <c r="D77" s="45" t="s">
        <v>105</v>
      </c>
      <c r="E77" s="45" t="s">
        <v>474</v>
      </c>
      <c r="F77" s="46" t="s">
        <v>83</v>
      </c>
      <c r="G77" s="45" t="s">
        <v>254</v>
      </c>
      <c r="H77" s="8" t="s">
        <v>255</v>
      </c>
      <c r="I77" s="45" t="s">
        <v>475</v>
      </c>
      <c r="J77" s="46" t="s">
        <v>29</v>
      </c>
      <c r="K77" s="46" t="s">
        <v>53</v>
      </c>
      <c r="L77" s="51" t="s">
        <v>476</v>
      </c>
      <c r="M77" s="45" t="s">
        <v>113</v>
      </c>
      <c r="N77" s="45" t="str">
        <f t="shared" si="17"/>
        <v>12.2023</v>
      </c>
      <c r="O77" s="45" t="str">
        <f>"10.2024"</f>
        <v>10.2024</v>
      </c>
      <c r="P77" s="45" t="s">
        <v>97</v>
      </c>
      <c r="Q77" s="45" t="s">
        <v>56</v>
      </c>
      <c r="R77" s="45" t="s">
        <v>30</v>
      </c>
      <c r="S77" s="45" t="s">
        <v>67</v>
      </c>
      <c r="T77" s="45">
        <v>0</v>
      </c>
      <c r="U77" s="49" t="s">
        <v>31</v>
      </c>
      <c r="V77" s="49" t="s">
        <v>70</v>
      </c>
      <c r="W77" s="12"/>
      <c r="X77" s="12"/>
      <c r="Y77" s="12"/>
      <c r="Z77" s="12"/>
    </row>
    <row r="78" spans="1:26" ht="78.75" x14ac:dyDescent="0.2">
      <c r="A78" s="45">
        <v>56</v>
      </c>
      <c r="B78" s="45" t="s">
        <v>154</v>
      </c>
      <c r="C78" s="45" t="s">
        <v>155</v>
      </c>
      <c r="D78" s="45" t="s">
        <v>103</v>
      </c>
      <c r="E78" s="45" t="s">
        <v>65</v>
      </c>
      <c r="F78" s="46" t="s">
        <v>83</v>
      </c>
      <c r="G78" s="45" t="s">
        <v>477</v>
      </c>
      <c r="H78" s="45" t="s">
        <v>478</v>
      </c>
      <c r="I78" s="45" t="s">
        <v>479</v>
      </c>
      <c r="J78" s="46" t="s">
        <v>29</v>
      </c>
      <c r="K78" s="46" t="s">
        <v>53</v>
      </c>
      <c r="L78" s="51" t="s">
        <v>480</v>
      </c>
      <c r="M78" s="45" t="s">
        <v>113</v>
      </c>
      <c r="N78" s="45" t="str">
        <f t="shared" si="17"/>
        <v>12.2023</v>
      </c>
      <c r="O78" s="45" t="str">
        <f>"12.2024"</f>
        <v>12.2024</v>
      </c>
      <c r="P78" s="45" t="s">
        <v>116</v>
      </c>
      <c r="Q78" s="45" t="s">
        <v>56</v>
      </c>
      <c r="R78" s="45" t="s">
        <v>30</v>
      </c>
      <c r="S78" s="45" t="s">
        <v>56</v>
      </c>
      <c r="T78" s="49" t="s">
        <v>31</v>
      </c>
      <c r="U78" s="49" t="s">
        <v>31</v>
      </c>
      <c r="V78" s="49" t="s">
        <v>70</v>
      </c>
      <c r="W78" s="12"/>
      <c r="X78" s="12"/>
      <c r="Y78" s="12"/>
      <c r="Z78" s="12"/>
    </row>
    <row r="79" spans="1:26" ht="67.5" x14ac:dyDescent="0.2">
      <c r="A79" s="45">
        <v>57</v>
      </c>
      <c r="B79" s="19" t="str">
        <f>"17.12"</f>
        <v>17.12</v>
      </c>
      <c r="C79" s="45" t="s">
        <v>259</v>
      </c>
      <c r="D79" s="45" t="s">
        <v>103</v>
      </c>
      <c r="E79" s="45" t="s">
        <v>260</v>
      </c>
      <c r="F79" s="46" t="s">
        <v>83</v>
      </c>
      <c r="G79" s="45">
        <v>778</v>
      </c>
      <c r="H79" s="45" t="s">
        <v>261</v>
      </c>
      <c r="I79" s="45">
        <v>3000</v>
      </c>
      <c r="J79" s="46" t="s">
        <v>29</v>
      </c>
      <c r="K79" s="46" t="s">
        <v>53</v>
      </c>
      <c r="L79" s="51" t="s">
        <v>481</v>
      </c>
      <c r="M79" s="45" t="s">
        <v>113</v>
      </c>
      <c r="N79" s="55" t="str">
        <f t="shared" si="17"/>
        <v>12.2023</v>
      </c>
      <c r="O79" s="55" t="str">
        <f>"12.2024"</f>
        <v>12.2024</v>
      </c>
      <c r="P79" s="45" t="s">
        <v>116</v>
      </c>
      <c r="Q79" s="45" t="s">
        <v>56</v>
      </c>
      <c r="R79" s="45" t="s">
        <v>30</v>
      </c>
      <c r="S79" s="45" t="s">
        <v>56</v>
      </c>
      <c r="T79" s="45">
        <v>0</v>
      </c>
      <c r="U79" s="49" t="s">
        <v>31</v>
      </c>
      <c r="V79" s="49" t="s">
        <v>70</v>
      </c>
      <c r="W79" s="45"/>
      <c r="X79" s="10"/>
      <c r="Y79" s="45"/>
      <c r="Z79" s="45"/>
    </row>
    <row r="80" spans="1:26" ht="366" customHeight="1" x14ac:dyDescent="0.2">
      <c r="A80" s="45">
        <v>58</v>
      </c>
      <c r="B80" s="45" t="s">
        <v>278</v>
      </c>
      <c r="C80" s="45" t="s">
        <v>483</v>
      </c>
      <c r="D80" s="45" t="s">
        <v>106</v>
      </c>
      <c r="E80" s="45" t="s">
        <v>98</v>
      </c>
      <c r="F80" s="46" t="s">
        <v>83</v>
      </c>
      <c r="G80" s="27" t="s">
        <v>175</v>
      </c>
      <c r="H80" s="45" t="s">
        <v>175</v>
      </c>
      <c r="I80" s="45" t="s">
        <v>279</v>
      </c>
      <c r="J80" s="46" t="s">
        <v>29</v>
      </c>
      <c r="K80" s="46" t="s">
        <v>53</v>
      </c>
      <c r="L80" s="51" t="s">
        <v>482</v>
      </c>
      <c r="M80" s="45" t="s">
        <v>113</v>
      </c>
      <c r="N80" s="45" t="str">
        <f t="shared" ref="N80:N115" si="18">"12.2023"</f>
        <v>12.2023</v>
      </c>
      <c r="O80" s="45" t="str">
        <f>"02.2024"</f>
        <v>02.2024</v>
      </c>
      <c r="P80" s="45" t="s">
        <v>372</v>
      </c>
      <c r="Q80" s="45" t="s">
        <v>67</v>
      </c>
      <c r="R80" s="45" t="s">
        <v>30</v>
      </c>
      <c r="S80" s="8" t="s">
        <v>67</v>
      </c>
      <c r="T80" s="49" t="s">
        <v>31</v>
      </c>
      <c r="U80" s="49" t="s">
        <v>31</v>
      </c>
      <c r="V80" s="49" t="s">
        <v>70</v>
      </c>
      <c r="W80" s="12"/>
      <c r="X80" s="12"/>
      <c r="Y80" s="12"/>
      <c r="Z80" s="12"/>
    </row>
    <row r="81" spans="1:26" ht="378.75" customHeight="1" x14ac:dyDescent="0.2">
      <c r="A81" s="45">
        <v>59</v>
      </c>
      <c r="B81" s="54" t="s">
        <v>486</v>
      </c>
      <c r="C81" s="54" t="s">
        <v>484</v>
      </c>
      <c r="D81" s="45" t="s">
        <v>104</v>
      </c>
      <c r="E81" s="54" t="s">
        <v>128</v>
      </c>
      <c r="F81" s="46" t="s">
        <v>129</v>
      </c>
      <c r="G81" s="45" t="s">
        <v>175</v>
      </c>
      <c r="H81" s="45" t="s">
        <v>175</v>
      </c>
      <c r="I81" s="45" t="s">
        <v>487</v>
      </c>
      <c r="J81" s="46" t="s">
        <v>29</v>
      </c>
      <c r="K81" s="46" t="s">
        <v>53</v>
      </c>
      <c r="L81" s="51" t="s">
        <v>485</v>
      </c>
      <c r="M81" s="45" t="s">
        <v>113</v>
      </c>
      <c r="N81" s="45" t="str">
        <f t="shared" si="18"/>
        <v>12.2023</v>
      </c>
      <c r="O81" s="45" t="str">
        <f>"01.2025"</f>
        <v>01.2025</v>
      </c>
      <c r="P81" s="45" t="s">
        <v>54</v>
      </c>
      <c r="Q81" s="45" t="s">
        <v>67</v>
      </c>
      <c r="R81" s="49" t="s">
        <v>30</v>
      </c>
      <c r="S81" s="45" t="s">
        <v>67</v>
      </c>
      <c r="T81" s="45">
        <v>0</v>
      </c>
      <c r="U81" s="45">
        <v>0</v>
      </c>
      <c r="V81" s="49" t="s">
        <v>70</v>
      </c>
      <c r="W81" s="12"/>
      <c r="X81" s="12"/>
      <c r="Y81" s="12"/>
      <c r="Z81" s="12"/>
    </row>
    <row r="82" spans="1:26" ht="386.25" customHeight="1" x14ac:dyDescent="0.2">
      <c r="A82" s="78">
        <v>60</v>
      </c>
      <c r="B82" s="45" t="s">
        <v>514</v>
      </c>
      <c r="C82" s="45" t="s">
        <v>512</v>
      </c>
      <c r="D82" s="78" t="s">
        <v>104</v>
      </c>
      <c r="E82" s="78" t="s">
        <v>142</v>
      </c>
      <c r="F82" s="76" t="s">
        <v>129</v>
      </c>
      <c r="G82" s="85" t="s">
        <v>175</v>
      </c>
      <c r="H82" s="78" t="s">
        <v>175</v>
      </c>
      <c r="I82" s="45" t="s">
        <v>517</v>
      </c>
      <c r="J82" s="76" t="s">
        <v>29</v>
      </c>
      <c r="K82" s="76" t="s">
        <v>53</v>
      </c>
      <c r="L82" s="80" t="s">
        <v>518</v>
      </c>
      <c r="M82" s="78" t="s">
        <v>113</v>
      </c>
      <c r="N82" s="78" t="str">
        <f>"12.2023"</f>
        <v>12.2023</v>
      </c>
      <c r="O82" s="78" t="str">
        <f>"01.2025"</f>
        <v>01.2025</v>
      </c>
      <c r="P82" s="78" t="s">
        <v>372</v>
      </c>
      <c r="Q82" s="78" t="s">
        <v>67</v>
      </c>
      <c r="R82" s="72" t="s">
        <v>30</v>
      </c>
      <c r="S82" s="74" t="s">
        <v>67</v>
      </c>
      <c r="T82" s="68" t="s">
        <v>31</v>
      </c>
      <c r="U82" s="68" t="s">
        <v>31</v>
      </c>
      <c r="V82" s="68" t="s">
        <v>70</v>
      </c>
      <c r="W82" s="70"/>
      <c r="X82" s="70"/>
      <c r="Y82" s="70"/>
      <c r="Z82" s="70"/>
    </row>
    <row r="83" spans="1:26" ht="254.25" customHeight="1" x14ac:dyDescent="0.2">
      <c r="A83" s="79"/>
      <c r="B83" s="45" t="s">
        <v>515</v>
      </c>
      <c r="C83" s="45" t="s">
        <v>513</v>
      </c>
      <c r="D83" s="79"/>
      <c r="E83" s="79"/>
      <c r="F83" s="77"/>
      <c r="G83" s="86"/>
      <c r="H83" s="79"/>
      <c r="I83" s="45" t="s">
        <v>516</v>
      </c>
      <c r="J83" s="77"/>
      <c r="K83" s="77"/>
      <c r="L83" s="81"/>
      <c r="M83" s="79"/>
      <c r="N83" s="79"/>
      <c r="O83" s="79"/>
      <c r="P83" s="79"/>
      <c r="Q83" s="79"/>
      <c r="R83" s="73"/>
      <c r="S83" s="75"/>
      <c r="T83" s="69"/>
      <c r="U83" s="69"/>
      <c r="V83" s="69"/>
      <c r="W83" s="71"/>
      <c r="X83" s="71"/>
      <c r="Y83" s="71"/>
      <c r="Z83" s="71"/>
    </row>
    <row r="84" spans="1:26" ht="375" customHeight="1" x14ac:dyDescent="0.2">
      <c r="A84" s="82">
        <v>60</v>
      </c>
      <c r="B84" s="50" t="s">
        <v>514</v>
      </c>
      <c r="C84" s="42" t="s">
        <v>512</v>
      </c>
      <c r="D84" s="82" t="s">
        <v>104</v>
      </c>
      <c r="E84" s="78" t="s">
        <v>142</v>
      </c>
      <c r="F84" s="83" t="s">
        <v>129</v>
      </c>
      <c r="G84" s="68" t="s">
        <v>175</v>
      </c>
      <c r="H84" s="78" t="s">
        <v>175</v>
      </c>
      <c r="I84" s="41" t="s">
        <v>517</v>
      </c>
      <c r="J84" s="84" t="s">
        <v>29</v>
      </c>
      <c r="K84" s="76" t="s">
        <v>53</v>
      </c>
      <c r="L84" s="80" t="s">
        <v>518</v>
      </c>
      <c r="M84" s="78" t="s">
        <v>113</v>
      </c>
      <c r="N84" s="78" t="str">
        <f t="shared" si="18"/>
        <v>12.2023</v>
      </c>
      <c r="O84" s="78" t="str">
        <f>"01.2025"</f>
        <v>01.2025</v>
      </c>
      <c r="P84" s="78" t="s">
        <v>54</v>
      </c>
      <c r="Q84" s="78" t="s">
        <v>67</v>
      </c>
      <c r="R84" s="78" t="s">
        <v>30</v>
      </c>
      <c r="S84" s="78" t="s">
        <v>67</v>
      </c>
      <c r="T84" s="68" t="s">
        <v>56</v>
      </c>
      <c r="U84" s="68" t="s">
        <v>31</v>
      </c>
      <c r="V84" s="68" t="s">
        <v>70</v>
      </c>
      <c r="W84" s="70"/>
      <c r="X84" s="70"/>
      <c r="Y84" s="70"/>
      <c r="Z84" s="70"/>
    </row>
    <row r="85" spans="1:26" ht="233.25" customHeight="1" x14ac:dyDescent="0.2">
      <c r="A85" s="82"/>
      <c r="B85" s="39" t="s">
        <v>515</v>
      </c>
      <c r="C85" s="40" t="s">
        <v>513</v>
      </c>
      <c r="D85" s="82"/>
      <c r="E85" s="79"/>
      <c r="F85" s="83"/>
      <c r="G85" s="69"/>
      <c r="H85" s="79"/>
      <c r="I85" s="43" t="s">
        <v>516</v>
      </c>
      <c r="J85" s="77"/>
      <c r="K85" s="77"/>
      <c r="L85" s="81"/>
      <c r="M85" s="79"/>
      <c r="N85" s="79"/>
      <c r="O85" s="79"/>
      <c r="P85" s="79"/>
      <c r="Q85" s="79"/>
      <c r="R85" s="79"/>
      <c r="S85" s="79"/>
      <c r="T85" s="69"/>
      <c r="U85" s="69"/>
      <c r="V85" s="69"/>
      <c r="W85" s="71"/>
      <c r="X85" s="71"/>
      <c r="Y85" s="71"/>
      <c r="Z85" s="71"/>
    </row>
    <row r="86" spans="1:26" ht="366" customHeight="1" x14ac:dyDescent="0.2">
      <c r="A86" s="45">
        <v>61</v>
      </c>
      <c r="B86" s="45" t="s">
        <v>278</v>
      </c>
      <c r="C86" s="45" t="s">
        <v>483</v>
      </c>
      <c r="D86" s="45" t="s">
        <v>106</v>
      </c>
      <c r="E86" s="45" t="s">
        <v>98</v>
      </c>
      <c r="F86" s="46" t="s">
        <v>129</v>
      </c>
      <c r="G86" s="27" t="s">
        <v>175</v>
      </c>
      <c r="H86" s="45" t="s">
        <v>175</v>
      </c>
      <c r="I86" s="45" t="s">
        <v>279</v>
      </c>
      <c r="J86" s="46" t="s">
        <v>29</v>
      </c>
      <c r="K86" s="46" t="s">
        <v>53</v>
      </c>
      <c r="L86" s="51" t="s">
        <v>519</v>
      </c>
      <c r="M86" s="45" t="s">
        <v>113</v>
      </c>
      <c r="N86" s="45" t="str">
        <f t="shared" si="18"/>
        <v>12.2023</v>
      </c>
      <c r="O86" s="45" t="str">
        <f>"08.2024"</f>
        <v>08.2024</v>
      </c>
      <c r="P86" s="45" t="s">
        <v>372</v>
      </c>
      <c r="Q86" s="45" t="s">
        <v>67</v>
      </c>
      <c r="R86" s="45" t="s">
        <v>30</v>
      </c>
      <c r="S86" s="8" t="s">
        <v>67</v>
      </c>
      <c r="T86" s="49" t="s">
        <v>31</v>
      </c>
      <c r="U86" s="49" t="s">
        <v>31</v>
      </c>
      <c r="V86" s="49" t="s">
        <v>70</v>
      </c>
      <c r="W86" s="12"/>
      <c r="X86" s="12"/>
      <c r="Y86" s="12"/>
      <c r="Z86" s="12"/>
    </row>
    <row r="87" spans="1:26" s="13" customFormat="1" ht="67.5" x14ac:dyDescent="0.2">
      <c r="A87" s="45">
        <v>62</v>
      </c>
      <c r="B87" s="11" t="s">
        <v>521</v>
      </c>
      <c r="C87" s="11" t="s">
        <v>520</v>
      </c>
      <c r="D87" s="45" t="s">
        <v>107</v>
      </c>
      <c r="E87" s="45" t="s">
        <v>522</v>
      </c>
      <c r="F87" s="46" t="s">
        <v>83</v>
      </c>
      <c r="G87" s="49" t="s">
        <v>281</v>
      </c>
      <c r="H87" s="45" t="s">
        <v>282</v>
      </c>
      <c r="I87" s="45" t="s">
        <v>523</v>
      </c>
      <c r="J87" s="46" t="s">
        <v>29</v>
      </c>
      <c r="K87" s="46" t="s">
        <v>53</v>
      </c>
      <c r="L87" s="51" t="s">
        <v>524</v>
      </c>
      <c r="M87" s="16" t="s">
        <v>113</v>
      </c>
      <c r="N87" s="45" t="str">
        <f t="shared" si="18"/>
        <v>12.2023</v>
      </c>
      <c r="O87" s="20" t="str">
        <f>"03.2024"</f>
        <v>03.2024</v>
      </c>
      <c r="P87" s="16" t="s">
        <v>161</v>
      </c>
      <c r="Q87" s="45" t="s">
        <v>56</v>
      </c>
      <c r="R87" s="49" t="s">
        <v>30</v>
      </c>
      <c r="S87" s="45" t="s">
        <v>56</v>
      </c>
      <c r="T87" s="45">
        <v>0</v>
      </c>
      <c r="U87" s="49" t="s">
        <v>31</v>
      </c>
      <c r="V87" s="49" t="s">
        <v>70</v>
      </c>
      <c r="W87" s="10"/>
      <c r="X87" s="10"/>
      <c r="Y87" s="10"/>
      <c r="Z87" s="10"/>
    </row>
    <row r="88" spans="1:26" s="13" customFormat="1" ht="85.5" customHeight="1" x14ac:dyDescent="0.2">
      <c r="A88" s="8">
        <v>63</v>
      </c>
      <c r="B88" s="45" t="s">
        <v>525</v>
      </c>
      <c r="C88" s="45" t="s">
        <v>526</v>
      </c>
      <c r="D88" s="8" t="s">
        <v>104</v>
      </c>
      <c r="E88" s="8" t="s">
        <v>135</v>
      </c>
      <c r="F88" s="46" t="s">
        <v>129</v>
      </c>
      <c r="G88" s="45" t="s">
        <v>527</v>
      </c>
      <c r="H88" s="45" t="s">
        <v>528</v>
      </c>
      <c r="I88" s="8" t="s">
        <v>529</v>
      </c>
      <c r="J88" s="46" t="s">
        <v>29</v>
      </c>
      <c r="K88" s="46" t="s">
        <v>53</v>
      </c>
      <c r="L88" s="8" t="s">
        <v>530</v>
      </c>
      <c r="M88" s="8" t="s">
        <v>113</v>
      </c>
      <c r="N88" s="45" t="str">
        <f>"12.2023"</f>
        <v>12.2023</v>
      </c>
      <c r="O88" s="26" t="str">
        <f>"01.2025"</f>
        <v>01.2025</v>
      </c>
      <c r="P88" s="14" t="s">
        <v>54</v>
      </c>
      <c r="Q88" s="21" t="s">
        <v>67</v>
      </c>
      <c r="R88" s="49" t="s">
        <v>30</v>
      </c>
      <c r="S88" s="45" t="s">
        <v>67</v>
      </c>
      <c r="T88" s="49" t="s">
        <v>31</v>
      </c>
      <c r="U88" s="49" t="s">
        <v>31</v>
      </c>
      <c r="V88" s="49" t="s">
        <v>70</v>
      </c>
      <c r="W88" s="12"/>
      <c r="X88" s="12"/>
      <c r="Y88" s="12"/>
      <c r="Z88" s="12"/>
    </row>
    <row r="89" spans="1:26" ht="128.25" customHeight="1" x14ac:dyDescent="0.2">
      <c r="A89" s="45">
        <v>64</v>
      </c>
      <c r="B89" s="45" t="s">
        <v>256</v>
      </c>
      <c r="C89" s="45" t="s">
        <v>394</v>
      </c>
      <c r="D89" s="45" t="s">
        <v>103</v>
      </c>
      <c r="E89" s="45" t="s">
        <v>405</v>
      </c>
      <c r="F89" s="46" t="s">
        <v>83</v>
      </c>
      <c r="G89" s="49" t="s">
        <v>395</v>
      </c>
      <c r="H89" s="45" t="s">
        <v>396</v>
      </c>
      <c r="I89" s="45" t="s">
        <v>397</v>
      </c>
      <c r="J89" s="46" t="s">
        <v>29</v>
      </c>
      <c r="K89" s="46" t="s">
        <v>53</v>
      </c>
      <c r="L89" s="51" t="s">
        <v>398</v>
      </c>
      <c r="M89" s="45" t="s">
        <v>113</v>
      </c>
      <c r="N89" s="45" t="str">
        <f t="shared" ref="N89:N97" si="19">"10.2023"</f>
        <v>10.2023</v>
      </c>
      <c r="O89" s="45" t="str">
        <f>"05.2024"</f>
        <v>05.2024</v>
      </c>
      <c r="P89" s="45" t="s">
        <v>58</v>
      </c>
      <c r="Q89" s="45" t="s">
        <v>56</v>
      </c>
      <c r="R89" s="45" t="s">
        <v>30</v>
      </c>
      <c r="S89" s="45" t="s">
        <v>67</v>
      </c>
      <c r="T89" s="49" t="s">
        <v>31</v>
      </c>
      <c r="U89" s="49" t="s">
        <v>31</v>
      </c>
      <c r="V89" s="49" t="s">
        <v>70</v>
      </c>
      <c r="W89" s="12"/>
      <c r="X89" s="12"/>
      <c r="Y89" s="12"/>
      <c r="Z89" s="12"/>
    </row>
    <row r="90" spans="1:26" ht="77.25" customHeight="1" x14ac:dyDescent="0.2">
      <c r="A90" s="45">
        <v>65</v>
      </c>
      <c r="B90" s="45" t="s">
        <v>333</v>
      </c>
      <c r="C90" s="45" t="s">
        <v>363</v>
      </c>
      <c r="D90" s="45" t="s">
        <v>103</v>
      </c>
      <c r="E90" s="45" t="s">
        <v>399</v>
      </c>
      <c r="F90" s="46" t="s">
        <v>83</v>
      </c>
      <c r="G90" s="49" t="s">
        <v>273</v>
      </c>
      <c r="H90" s="45" t="s">
        <v>209</v>
      </c>
      <c r="I90" s="45">
        <v>1</v>
      </c>
      <c r="J90" s="46" t="s">
        <v>29</v>
      </c>
      <c r="K90" s="46" t="s">
        <v>53</v>
      </c>
      <c r="L90" s="51" t="s">
        <v>400</v>
      </c>
      <c r="M90" s="45" t="s">
        <v>113</v>
      </c>
      <c r="N90" s="45" t="str">
        <f t="shared" si="19"/>
        <v>10.2023</v>
      </c>
      <c r="O90" s="45" t="str">
        <f>"02.2024"</f>
        <v>02.2024</v>
      </c>
      <c r="P90" s="45" t="s">
        <v>116</v>
      </c>
      <c r="Q90" s="45" t="s">
        <v>56</v>
      </c>
      <c r="R90" s="45" t="s">
        <v>30</v>
      </c>
      <c r="S90" s="45" t="s">
        <v>56</v>
      </c>
      <c r="T90" s="49" t="s">
        <v>31</v>
      </c>
      <c r="U90" s="49" t="s">
        <v>31</v>
      </c>
      <c r="V90" s="49" t="s">
        <v>70</v>
      </c>
      <c r="W90" s="12"/>
      <c r="X90" s="12"/>
      <c r="Y90" s="12"/>
      <c r="Z90" s="12"/>
    </row>
    <row r="91" spans="1:26" ht="114.75" customHeight="1" x14ac:dyDescent="0.2">
      <c r="A91" s="45">
        <v>66</v>
      </c>
      <c r="B91" s="45" t="s">
        <v>266</v>
      </c>
      <c r="C91" s="45" t="s">
        <v>403</v>
      </c>
      <c r="D91" s="45" t="s">
        <v>103</v>
      </c>
      <c r="E91" s="45" t="s">
        <v>334</v>
      </c>
      <c r="F91" s="46" t="s">
        <v>83</v>
      </c>
      <c r="G91" s="49" t="s">
        <v>361</v>
      </c>
      <c r="H91" s="45" t="s">
        <v>362</v>
      </c>
      <c r="I91" s="45" t="s">
        <v>402</v>
      </c>
      <c r="J91" s="46" t="s">
        <v>29</v>
      </c>
      <c r="K91" s="46" t="s">
        <v>53</v>
      </c>
      <c r="L91" s="51" t="s">
        <v>401</v>
      </c>
      <c r="M91" s="45" t="s">
        <v>113</v>
      </c>
      <c r="N91" s="45" t="str">
        <f t="shared" si="19"/>
        <v>10.2023</v>
      </c>
      <c r="O91" s="45" t="str">
        <f>"02.2024"</f>
        <v>02.2024</v>
      </c>
      <c r="P91" s="45" t="s">
        <v>116</v>
      </c>
      <c r="Q91" s="45" t="s">
        <v>56</v>
      </c>
      <c r="R91" s="45" t="s">
        <v>30</v>
      </c>
      <c r="S91" s="45" t="s">
        <v>56</v>
      </c>
      <c r="T91" s="49" t="s">
        <v>31</v>
      </c>
      <c r="U91" s="49" t="s">
        <v>31</v>
      </c>
      <c r="V91" s="49" t="s">
        <v>70</v>
      </c>
      <c r="W91" s="12"/>
      <c r="X91" s="12"/>
      <c r="Y91" s="12"/>
      <c r="Z91" s="12"/>
    </row>
    <row r="92" spans="1:26" ht="68.25" customHeight="1" x14ac:dyDescent="0.2">
      <c r="A92" s="45">
        <v>67</v>
      </c>
      <c r="B92" s="45" t="s">
        <v>249</v>
      </c>
      <c r="C92" s="45" t="s">
        <v>407</v>
      </c>
      <c r="D92" s="45" t="s">
        <v>103</v>
      </c>
      <c r="E92" s="45" t="s">
        <v>406</v>
      </c>
      <c r="F92" s="46" t="s">
        <v>83</v>
      </c>
      <c r="G92" s="49" t="s">
        <v>364</v>
      </c>
      <c r="H92" s="45" t="s">
        <v>408</v>
      </c>
      <c r="I92" s="45" t="s">
        <v>409</v>
      </c>
      <c r="J92" s="46" t="s">
        <v>29</v>
      </c>
      <c r="K92" s="46" t="s">
        <v>53</v>
      </c>
      <c r="L92" s="51" t="s">
        <v>410</v>
      </c>
      <c r="M92" s="45" t="s">
        <v>113</v>
      </c>
      <c r="N92" s="45" t="str">
        <f t="shared" si="19"/>
        <v>10.2023</v>
      </c>
      <c r="O92" s="45" t="str">
        <f>"01.2024"</f>
        <v>01.2024</v>
      </c>
      <c r="P92" s="45" t="s">
        <v>116</v>
      </c>
      <c r="Q92" s="45" t="s">
        <v>56</v>
      </c>
      <c r="R92" s="45" t="s">
        <v>30</v>
      </c>
      <c r="S92" s="45" t="s">
        <v>56</v>
      </c>
      <c r="T92" s="49" t="s">
        <v>31</v>
      </c>
      <c r="U92" s="49" t="s">
        <v>31</v>
      </c>
      <c r="V92" s="49" t="s">
        <v>70</v>
      </c>
      <c r="W92" s="12"/>
      <c r="X92" s="12"/>
      <c r="Y92" s="12"/>
      <c r="Z92" s="12"/>
    </row>
    <row r="93" spans="1:26" ht="72" customHeight="1" x14ac:dyDescent="0.2">
      <c r="A93" s="45">
        <v>68</v>
      </c>
      <c r="B93" s="45" t="s">
        <v>280</v>
      </c>
      <c r="C93" s="45" t="s">
        <v>354</v>
      </c>
      <c r="D93" s="45" t="s">
        <v>103</v>
      </c>
      <c r="E93" s="45" t="s">
        <v>355</v>
      </c>
      <c r="F93" s="46" t="s">
        <v>83</v>
      </c>
      <c r="G93" s="49" t="s">
        <v>281</v>
      </c>
      <c r="H93" s="45" t="s">
        <v>282</v>
      </c>
      <c r="I93" s="45" t="s">
        <v>411</v>
      </c>
      <c r="J93" s="46" t="s">
        <v>29</v>
      </c>
      <c r="K93" s="46" t="s">
        <v>53</v>
      </c>
      <c r="L93" s="51" t="s">
        <v>412</v>
      </c>
      <c r="M93" s="45" t="s">
        <v>113</v>
      </c>
      <c r="N93" s="45" t="str">
        <f t="shared" si="19"/>
        <v>10.2023</v>
      </c>
      <c r="O93" s="45" t="str">
        <f>"04.2024"</f>
        <v>04.2024</v>
      </c>
      <c r="P93" s="45" t="s">
        <v>116</v>
      </c>
      <c r="Q93" s="45" t="s">
        <v>56</v>
      </c>
      <c r="R93" s="45" t="s">
        <v>30</v>
      </c>
      <c r="S93" s="45" t="s">
        <v>56</v>
      </c>
      <c r="T93" s="49" t="s">
        <v>31</v>
      </c>
      <c r="U93" s="49" t="s">
        <v>31</v>
      </c>
      <c r="V93" s="49" t="s">
        <v>70</v>
      </c>
      <c r="W93" s="12"/>
      <c r="X93" s="12"/>
      <c r="Y93" s="12"/>
      <c r="Z93" s="12"/>
    </row>
    <row r="94" spans="1:26" ht="133.5" customHeight="1" x14ac:dyDescent="0.2">
      <c r="A94" s="45">
        <v>69</v>
      </c>
      <c r="B94" s="45" t="s">
        <v>413</v>
      </c>
      <c r="C94" s="45" t="s">
        <v>414</v>
      </c>
      <c r="D94" s="45" t="s">
        <v>103</v>
      </c>
      <c r="E94" s="45" t="s">
        <v>415</v>
      </c>
      <c r="F94" s="46" t="s">
        <v>83</v>
      </c>
      <c r="G94" s="49" t="s">
        <v>395</v>
      </c>
      <c r="H94" s="45" t="s">
        <v>396</v>
      </c>
      <c r="I94" s="45" t="s">
        <v>416</v>
      </c>
      <c r="J94" s="46" t="s">
        <v>29</v>
      </c>
      <c r="K94" s="46" t="s">
        <v>53</v>
      </c>
      <c r="L94" s="51" t="s">
        <v>417</v>
      </c>
      <c r="M94" s="45" t="s">
        <v>113</v>
      </c>
      <c r="N94" s="45" t="str">
        <f t="shared" si="19"/>
        <v>10.2023</v>
      </c>
      <c r="O94" s="45" t="str">
        <f>"02.2024"</f>
        <v>02.2024</v>
      </c>
      <c r="P94" s="45" t="s">
        <v>116</v>
      </c>
      <c r="Q94" s="45" t="s">
        <v>56</v>
      </c>
      <c r="R94" s="45" t="s">
        <v>30</v>
      </c>
      <c r="S94" s="45" t="s">
        <v>56</v>
      </c>
      <c r="T94" s="49" t="s">
        <v>31</v>
      </c>
      <c r="U94" s="49" t="s">
        <v>31</v>
      </c>
      <c r="V94" s="49" t="s">
        <v>70</v>
      </c>
      <c r="W94" s="12"/>
      <c r="X94" s="12"/>
      <c r="Y94" s="12"/>
      <c r="Z94" s="12"/>
    </row>
    <row r="95" spans="1:26" ht="67.5" x14ac:dyDescent="0.2">
      <c r="A95" s="45">
        <v>70</v>
      </c>
      <c r="B95" s="11" t="s">
        <v>418</v>
      </c>
      <c r="C95" s="11" t="s">
        <v>419</v>
      </c>
      <c r="D95" s="45" t="s">
        <v>104</v>
      </c>
      <c r="E95" s="45" t="s">
        <v>420</v>
      </c>
      <c r="F95" s="46" t="s">
        <v>129</v>
      </c>
      <c r="G95" s="46" t="s">
        <v>119</v>
      </c>
      <c r="H95" s="45" t="s">
        <v>51</v>
      </c>
      <c r="I95" s="45">
        <v>1</v>
      </c>
      <c r="J95" s="46" t="s">
        <v>29</v>
      </c>
      <c r="K95" s="46" t="s">
        <v>53</v>
      </c>
      <c r="L95" s="51" t="s">
        <v>421</v>
      </c>
      <c r="M95" s="8" t="s">
        <v>113</v>
      </c>
      <c r="N95" s="28" t="str">
        <f t="shared" si="19"/>
        <v>10.2023</v>
      </c>
      <c r="O95" s="8" t="str">
        <f>"08.2024"</f>
        <v>08.2024</v>
      </c>
      <c r="P95" s="8" t="s">
        <v>372</v>
      </c>
      <c r="Q95" s="8" t="s">
        <v>67</v>
      </c>
      <c r="R95" s="49" t="s">
        <v>30</v>
      </c>
      <c r="S95" s="8" t="s">
        <v>67</v>
      </c>
      <c r="T95" s="49" t="s">
        <v>56</v>
      </c>
      <c r="U95" s="49" t="s">
        <v>31</v>
      </c>
      <c r="V95" s="49" t="s">
        <v>70</v>
      </c>
      <c r="W95" s="10"/>
      <c r="X95" s="46"/>
      <c r="Y95" s="10"/>
      <c r="Z95" s="10"/>
    </row>
    <row r="96" spans="1:26" ht="67.5" x14ac:dyDescent="0.2">
      <c r="A96" s="45">
        <v>71</v>
      </c>
      <c r="B96" s="11" t="s">
        <v>423</v>
      </c>
      <c r="C96" s="11" t="s">
        <v>419</v>
      </c>
      <c r="D96" s="45" t="s">
        <v>104</v>
      </c>
      <c r="E96" s="45" t="s">
        <v>422</v>
      </c>
      <c r="F96" s="46" t="s">
        <v>129</v>
      </c>
      <c r="G96" s="46" t="s">
        <v>119</v>
      </c>
      <c r="H96" s="45" t="s">
        <v>51</v>
      </c>
      <c r="I96" s="45">
        <v>1</v>
      </c>
      <c r="J96" s="46" t="s">
        <v>29</v>
      </c>
      <c r="K96" s="46" t="s">
        <v>53</v>
      </c>
      <c r="L96" s="51" t="s">
        <v>424</v>
      </c>
      <c r="M96" s="8" t="s">
        <v>113</v>
      </c>
      <c r="N96" s="28" t="str">
        <f t="shared" si="19"/>
        <v>10.2023</v>
      </c>
      <c r="O96" s="8" t="str">
        <f>"08.2024"</f>
        <v>08.2024</v>
      </c>
      <c r="P96" s="8" t="s">
        <v>372</v>
      </c>
      <c r="Q96" s="8" t="s">
        <v>67</v>
      </c>
      <c r="R96" s="49" t="s">
        <v>30</v>
      </c>
      <c r="S96" s="8" t="s">
        <v>67</v>
      </c>
      <c r="T96" s="49" t="s">
        <v>56</v>
      </c>
      <c r="U96" s="49" t="s">
        <v>31</v>
      </c>
      <c r="V96" s="49" t="s">
        <v>70</v>
      </c>
      <c r="W96" s="10"/>
      <c r="X96" s="46"/>
      <c r="Y96" s="10"/>
      <c r="Z96" s="10"/>
    </row>
    <row r="97" spans="1:26" ht="78.75" x14ac:dyDescent="0.2">
      <c r="A97" s="45">
        <v>72</v>
      </c>
      <c r="B97" s="11" t="s">
        <v>425</v>
      </c>
      <c r="C97" s="11" t="s">
        <v>426</v>
      </c>
      <c r="D97" s="45" t="s">
        <v>104</v>
      </c>
      <c r="E97" s="45" t="s">
        <v>427</v>
      </c>
      <c r="F97" s="46" t="s">
        <v>129</v>
      </c>
      <c r="G97" s="46" t="s">
        <v>119</v>
      </c>
      <c r="H97" s="45" t="s">
        <v>51</v>
      </c>
      <c r="I97" s="45">
        <v>1</v>
      </c>
      <c r="J97" s="46" t="s">
        <v>29</v>
      </c>
      <c r="K97" s="46" t="s">
        <v>53</v>
      </c>
      <c r="L97" s="51" t="s">
        <v>428</v>
      </c>
      <c r="M97" s="8" t="s">
        <v>113</v>
      </c>
      <c r="N97" s="28" t="str">
        <f t="shared" si="19"/>
        <v>10.2023</v>
      </c>
      <c r="O97" s="8" t="str">
        <f>"03.2025"</f>
        <v>03.2025</v>
      </c>
      <c r="P97" s="8" t="s">
        <v>372</v>
      </c>
      <c r="Q97" s="8" t="s">
        <v>67</v>
      </c>
      <c r="R97" s="49" t="s">
        <v>30</v>
      </c>
      <c r="S97" s="8" t="s">
        <v>67</v>
      </c>
      <c r="T97" s="49" t="s">
        <v>56</v>
      </c>
      <c r="U97" s="49" t="s">
        <v>31</v>
      </c>
      <c r="V97" s="49" t="s">
        <v>70</v>
      </c>
      <c r="W97" s="10"/>
      <c r="X97" s="46"/>
      <c r="Y97" s="10"/>
      <c r="Z97" s="10"/>
    </row>
    <row r="98" spans="1:26" ht="82.5" customHeight="1" x14ac:dyDescent="0.2">
      <c r="A98" s="45">
        <v>73</v>
      </c>
      <c r="B98" s="8" t="s">
        <v>301</v>
      </c>
      <c r="C98" s="8" t="s">
        <v>302</v>
      </c>
      <c r="D98" s="8" t="s">
        <v>106</v>
      </c>
      <c r="E98" s="8" t="s">
        <v>430</v>
      </c>
      <c r="F98" s="46" t="s">
        <v>83</v>
      </c>
      <c r="G98" s="45">
        <v>876</v>
      </c>
      <c r="H98" s="8" t="s">
        <v>51</v>
      </c>
      <c r="I98" s="8">
        <v>1</v>
      </c>
      <c r="J98" s="46" t="s">
        <v>29</v>
      </c>
      <c r="K98" s="46" t="s">
        <v>53</v>
      </c>
      <c r="L98" s="51" t="s">
        <v>429</v>
      </c>
      <c r="M98" s="45" t="s">
        <v>113</v>
      </c>
      <c r="N98" s="45" t="str">
        <f t="shared" ref="N98:N104" si="20">"11.2023"</f>
        <v>11.2023</v>
      </c>
      <c r="O98" s="45" t="str">
        <f>"12.2024"</f>
        <v>12.2024</v>
      </c>
      <c r="P98" s="45" t="s">
        <v>116</v>
      </c>
      <c r="Q98" s="45" t="s">
        <v>56</v>
      </c>
      <c r="R98" s="45" t="s">
        <v>30</v>
      </c>
      <c r="S98" s="45" t="s">
        <v>56</v>
      </c>
      <c r="T98" s="49" t="s">
        <v>31</v>
      </c>
      <c r="U98" s="49" t="s">
        <v>31</v>
      </c>
      <c r="V98" s="49" t="s">
        <v>70</v>
      </c>
      <c r="W98" s="12"/>
      <c r="X98" s="12"/>
      <c r="Y98" s="12"/>
      <c r="Z98" s="12"/>
    </row>
    <row r="99" spans="1:26" ht="45.75" customHeight="1" x14ac:dyDescent="0.2">
      <c r="A99" s="45">
        <v>74</v>
      </c>
      <c r="B99" s="45" t="s">
        <v>250</v>
      </c>
      <c r="C99" s="45" t="s">
        <v>431</v>
      </c>
      <c r="D99" s="45" t="s">
        <v>103</v>
      </c>
      <c r="E99" s="45" t="s">
        <v>432</v>
      </c>
      <c r="F99" s="46" t="s">
        <v>83</v>
      </c>
      <c r="G99" s="49" t="s">
        <v>404</v>
      </c>
      <c r="H99" s="45" t="s">
        <v>393</v>
      </c>
      <c r="I99" s="45" t="s">
        <v>433</v>
      </c>
      <c r="J99" s="46" t="s">
        <v>29</v>
      </c>
      <c r="K99" s="46" t="s">
        <v>53</v>
      </c>
      <c r="L99" s="51">
        <v>147265.9</v>
      </c>
      <c r="M99" s="45" t="s">
        <v>113</v>
      </c>
      <c r="N99" s="45" t="str">
        <f t="shared" si="20"/>
        <v>11.2023</v>
      </c>
      <c r="O99" s="45" t="str">
        <f>"01.2024"</f>
        <v>01.2024</v>
      </c>
      <c r="P99" s="45" t="s">
        <v>116</v>
      </c>
      <c r="Q99" s="45" t="s">
        <v>56</v>
      </c>
      <c r="R99" s="45" t="s">
        <v>30</v>
      </c>
      <c r="S99" s="45" t="s">
        <v>56</v>
      </c>
      <c r="T99" s="49" t="s">
        <v>31</v>
      </c>
      <c r="U99" s="49" t="s">
        <v>31</v>
      </c>
      <c r="V99" s="49" t="s">
        <v>70</v>
      </c>
      <c r="W99" s="12"/>
      <c r="X99" s="12"/>
      <c r="Y99" s="12"/>
      <c r="Z99" s="12"/>
    </row>
    <row r="100" spans="1:26" ht="90" x14ac:dyDescent="0.2">
      <c r="A100" s="46" t="s">
        <v>540</v>
      </c>
      <c r="B100" s="11" t="s">
        <v>301</v>
      </c>
      <c r="C100" s="11" t="s">
        <v>302</v>
      </c>
      <c r="D100" s="45" t="s">
        <v>106</v>
      </c>
      <c r="E100" s="45" t="s">
        <v>378</v>
      </c>
      <c r="F100" s="46" t="s">
        <v>83</v>
      </c>
      <c r="G100" s="46" t="s">
        <v>119</v>
      </c>
      <c r="H100" s="45" t="s">
        <v>51</v>
      </c>
      <c r="I100" s="45">
        <v>1</v>
      </c>
      <c r="J100" s="46" t="s">
        <v>29</v>
      </c>
      <c r="K100" s="46" t="s">
        <v>53</v>
      </c>
      <c r="L100" s="51" t="s">
        <v>434</v>
      </c>
      <c r="M100" s="8" t="s">
        <v>113</v>
      </c>
      <c r="N100" s="28" t="str">
        <f>"11.2023"</f>
        <v>11.2023</v>
      </c>
      <c r="O100" s="8" t="str">
        <f>"12.2024"</f>
        <v>12.2024</v>
      </c>
      <c r="P100" s="8" t="s">
        <v>116</v>
      </c>
      <c r="Q100" s="8" t="s">
        <v>56</v>
      </c>
      <c r="R100" s="49" t="s">
        <v>30</v>
      </c>
      <c r="S100" s="8" t="s">
        <v>56</v>
      </c>
      <c r="T100" s="49" t="s">
        <v>31</v>
      </c>
      <c r="U100" s="49" t="s">
        <v>31</v>
      </c>
      <c r="V100" s="49" t="s">
        <v>70</v>
      </c>
      <c r="W100" s="10"/>
      <c r="X100" s="46"/>
      <c r="Y100" s="10"/>
      <c r="Z100" s="10"/>
    </row>
    <row r="101" spans="1:26" ht="74.25" customHeight="1" x14ac:dyDescent="0.2">
      <c r="A101" s="45">
        <v>76</v>
      </c>
      <c r="B101" s="45" t="s">
        <v>435</v>
      </c>
      <c r="C101" s="45" t="s">
        <v>436</v>
      </c>
      <c r="D101" s="45" t="s">
        <v>103</v>
      </c>
      <c r="E101" s="45" t="s">
        <v>437</v>
      </c>
      <c r="F101" s="46" t="s">
        <v>83</v>
      </c>
      <c r="G101" s="49" t="s">
        <v>281</v>
      </c>
      <c r="H101" s="45" t="s">
        <v>282</v>
      </c>
      <c r="I101" s="45" t="s">
        <v>438</v>
      </c>
      <c r="J101" s="46" t="s">
        <v>29</v>
      </c>
      <c r="K101" s="46" t="s">
        <v>53</v>
      </c>
      <c r="L101" s="51" t="s">
        <v>439</v>
      </c>
      <c r="M101" s="45" t="s">
        <v>113</v>
      </c>
      <c r="N101" s="45" t="str">
        <f t="shared" si="20"/>
        <v>11.2023</v>
      </c>
      <c r="O101" s="45" t="str">
        <f>"01.2024"</f>
        <v>01.2024</v>
      </c>
      <c r="P101" s="45" t="s">
        <v>116</v>
      </c>
      <c r="Q101" s="45" t="s">
        <v>56</v>
      </c>
      <c r="R101" s="45" t="s">
        <v>30</v>
      </c>
      <c r="S101" s="45" t="s">
        <v>56</v>
      </c>
      <c r="T101" s="49" t="s">
        <v>31</v>
      </c>
      <c r="U101" s="49" t="s">
        <v>31</v>
      </c>
      <c r="V101" s="49" t="s">
        <v>70</v>
      </c>
      <c r="W101" s="12"/>
      <c r="X101" s="12"/>
      <c r="Y101" s="12"/>
      <c r="Z101" s="12"/>
    </row>
    <row r="102" spans="1:26" ht="81.75" customHeight="1" x14ac:dyDescent="0.2">
      <c r="A102" s="45">
        <v>77</v>
      </c>
      <c r="B102" s="45" t="s">
        <v>95</v>
      </c>
      <c r="C102" s="45" t="s">
        <v>96</v>
      </c>
      <c r="D102" s="45" t="s">
        <v>104</v>
      </c>
      <c r="E102" s="45" t="s">
        <v>127</v>
      </c>
      <c r="F102" s="46" t="s">
        <v>83</v>
      </c>
      <c r="G102" s="49" t="s">
        <v>120</v>
      </c>
      <c r="H102" s="45" t="s">
        <v>88</v>
      </c>
      <c r="I102" s="45">
        <v>12</v>
      </c>
      <c r="J102" s="46" t="s">
        <v>29</v>
      </c>
      <c r="K102" s="46" t="s">
        <v>53</v>
      </c>
      <c r="L102" s="51" t="s">
        <v>440</v>
      </c>
      <c r="M102" s="45" t="s">
        <v>113</v>
      </c>
      <c r="N102" s="45" t="str">
        <f>"11.2023"</f>
        <v>11.2023</v>
      </c>
      <c r="O102" s="45" t="str">
        <f>"01.2025"</f>
        <v>01.2025</v>
      </c>
      <c r="P102" s="45" t="s">
        <v>116</v>
      </c>
      <c r="Q102" s="45" t="s">
        <v>56</v>
      </c>
      <c r="R102" s="45" t="s">
        <v>30</v>
      </c>
      <c r="S102" s="45" t="s">
        <v>56</v>
      </c>
      <c r="T102" s="49" t="s">
        <v>31</v>
      </c>
      <c r="U102" s="49" t="s">
        <v>31</v>
      </c>
      <c r="V102" s="49" t="s">
        <v>70</v>
      </c>
      <c r="W102" s="12"/>
      <c r="X102" s="12"/>
      <c r="Y102" s="12"/>
      <c r="Z102" s="12"/>
    </row>
    <row r="103" spans="1:26" ht="74.25" customHeight="1" x14ac:dyDescent="0.2">
      <c r="A103" s="45">
        <v>78</v>
      </c>
      <c r="B103" s="19" t="str">
        <f>"27.12"</f>
        <v>27.12</v>
      </c>
      <c r="C103" s="45" t="s">
        <v>442</v>
      </c>
      <c r="D103" s="45" t="s">
        <v>103</v>
      </c>
      <c r="E103" s="45" t="s">
        <v>443</v>
      </c>
      <c r="F103" s="46" t="s">
        <v>83</v>
      </c>
      <c r="G103" s="49" t="s">
        <v>273</v>
      </c>
      <c r="H103" s="45" t="s">
        <v>209</v>
      </c>
      <c r="I103" s="45">
        <v>1</v>
      </c>
      <c r="J103" s="46" t="s">
        <v>29</v>
      </c>
      <c r="K103" s="46" t="s">
        <v>53</v>
      </c>
      <c r="L103" s="51" t="s">
        <v>441</v>
      </c>
      <c r="M103" s="45" t="s">
        <v>113</v>
      </c>
      <c r="N103" s="45" t="str">
        <f t="shared" si="20"/>
        <v>11.2023</v>
      </c>
      <c r="O103" s="45" t="str">
        <f>"02.2024"</f>
        <v>02.2024</v>
      </c>
      <c r="P103" s="45" t="s">
        <v>116</v>
      </c>
      <c r="Q103" s="45" t="s">
        <v>56</v>
      </c>
      <c r="R103" s="45" t="s">
        <v>30</v>
      </c>
      <c r="S103" s="45" t="s">
        <v>56</v>
      </c>
      <c r="T103" s="49" t="s">
        <v>31</v>
      </c>
      <c r="U103" s="49" t="s">
        <v>31</v>
      </c>
      <c r="V103" s="49" t="s">
        <v>70</v>
      </c>
      <c r="W103" s="12"/>
      <c r="X103" s="12"/>
      <c r="Y103" s="12"/>
      <c r="Z103" s="12"/>
    </row>
    <row r="104" spans="1:26" ht="74.25" customHeight="1" x14ac:dyDescent="0.2">
      <c r="A104" s="45">
        <v>79</v>
      </c>
      <c r="B104" s="45" t="s">
        <v>444</v>
      </c>
      <c r="C104" s="45" t="s">
        <v>445</v>
      </c>
      <c r="D104" s="45" t="s">
        <v>103</v>
      </c>
      <c r="E104" s="45" t="s">
        <v>84</v>
      </c>
      <c r="F104" s="46" t="s">
        <v>83</v>
      </c>
      <c r="G104" s="49" t="s">
        <v>446</v>
      </c>
      <c r="H104" s="45" t="s">
        <v>447</v>
      </c>
      <c r="I104" s="45" t="s">
        <v>448</v>
      </c>
      <c r="J104" s="46" t="s">
        <v>29</v>
      </c>
      <c r="K104" s="46" t="s">
        <v>53</v>
      </c>
      <c r="L104" s="51" t="s">
        <v>449</v>
      </c>
      <c r="M104" s="45" t="s">
        <v>113</v>
      </c>
      <c r="N104" s="45" t="str">
        <f t="shared" si="20"/>
        <v>11.2023</v>
      </c>
      <c r="O104" s="45" t="str">
        <f>"07.2024"</f>
        <v>07.2024</v>
      </c>
      <c r="P104" s="45" t="s">
        <v>116</v>
      </c>
      <c r="Q104" s="45" t="s">
        <v>56</v>
      </c>
      <c r="R104" s="45" t="s">
        <v>30</v>
      </c>
      <c r="S104" s="45" t="s">
        <v>56</v>
      </c>
      <c r="T104" s="49" t="s">
        <v>31</v>
      </c>
      <c r="U104" s="49" t="s">
        <v>31</v>
      </c>
      <c r="V104" s="49" t="s">
        <v>70</v>
      </c>
      <c r="W104" s="12"/>
      <c r="X104" s="12"/>
      <c r="Y104" s="12"/>
      <c r="Z104" s="12"/>
    </row>
    <row r="105" spans="1:26" s="13" customFormat="1" ht="246.75" customHeight="1" x14ac:dyDescent="0.2">
      <c r="A105" s="46" t="s">
        <v>541</v>
      </c>
      <c r="B105" s="11" t="s">
        <v>450</v>
      </c>
      <c r="C105" s="11" t="s">
        <v>451</v>
      </c>
      <c r="D105" s="45" t="s">
        <v>103</v>
      </c>
      <c r="E105" s="45" t="s">
        <v>357</v>
      </c>
      <c r="F105" s="46" t="s">
        <v>83</v>
      </c>
      <c r="G105" s="46" t="s">
        <v>452</v>
      </c>
      <c r="H105" s="45" t="s">
        <v>453</v>
      </c>
      <c r="I105" s="45" t="s">
        <v>454</v>
      </c>
      <c r="J105" s="46" t="s">
        <v>29</v>
      </c>
      <c r="K105" s="46" t="s">
        <v>53</v>
      </c>
      <c r="L105" s="51" t="s">
        <v>455</v>
      </c>
      <c r="M105" s="16" t="s">
        <v>113</v>
      </c>
      <c r="N105" s="45" t="str">
        <f>"11.2023"</f>
        <v>11.2023</v>
      </c>
      <c r="O105" s="20" t="str">
        <f>"01.2024"</f>
        <v>01.2024</v>
      </c>
      <c r="P105" s="16" t="s">
        <v>116</v>
      </c>
      <c r="Q105" s="45" t="s">
        <v>56</v>
      </c>
      <c r="R105" s="49" t="s">
        <v>30</v>
      </c>
      <c r="S105" s="45" t="s">
        <v>56</v>
      </c>
      <c r="T105" s="45">
        <v>0</v>
      </c>
      <c r="U105" s="49" t="s">
        <v>31</v>
      </c>
      <c r="V105" s="49" t="s">
        <v>70</v>
      </c>
      <c r="W105" s="10"/>
      <c r="X105" s="10"/>
      <c r="Y105" s="10"/>
      <c r="Z105" s="10"/>
    </row>
    <row r="106" spans="1:26" ht="74.25" customHeight="1" x14ac:dyDescent="0.2">
      <c r="A106" s="45">
        <v>81</v>
      </c>
      <c r="B106" s="45" t="s">
        <v>163</v>
      </c>
      <c r="C106" s="45" t="s">
        <v>164</v>
      </c>
      <c r="D106" s="45" t="s">
        <v>103</v>
      </c>
      <c r="E106" s="45" t="s">
        <v>456</v>
      </c>
      <c r="F106" s="46" t="s">
        <v>83</v>
      </c>
      <c r="G106" s="49" t="s">
        <v>457</v>
      </c>
      <c r="H106" s="45" t="s">
        <v>458</v>
      </c>
      <c r="I106" s="45" t="s">
        <v>459</v>
      </c>
      <c r="J106" s="46" t="s">
        <v>29</v>
      </c>
      <c r="K106" s="46" t="s">
        <v>53</v>
      </c>
      <c r="L106" s="51" t="s">
        <v>460</v>
      </c>
      <c r="M106" s="45" t="s">
        <v>113</v>
      </c>
      <c r="N106" s="45" t="str">
        <f>"12.2023"</f>
        <v>12.2023</v>
      </c>
      <c r="O106" s="45" t="str">
        <f>"02.2025"</f>
        <v>02.2025</v>
      </c>
      <c r="P106" s="45" t="s">
        <v>97</v>
      </c>
      <c r="Q106" s="45" t="s">
        <v>56</v>
      </c>
      <c r="R106" s="45" t="s">
        <v>30</v>
      </c>
      <c r="S106" s="45" t="s">
        <v>67</v>
      </c>
      <c r="T106" s="49" t="s">
        <v>56</v>
      </c>
      <c r="U106" s="49" t="s">
        <v>31</v>
      </c>
      <c r="V106" s="49" t="s">
        <v>70</v>
      </c>
      <c r="W106" s="12"/>
      <c r="X106" s="12"/>
      <c r="Y106" s="12"/>
      <c r="Z106" s="12"/>
    </row>
    <row r="107" spans="1:26" s="13" customFormat="1" ht="122.25" customHeight="1" x14ac:dyDescent="0.2">
      <c r="A107" s="45">
        <v>82</v>
      </c>
      <c r="B107" s="23" t="s">
        <v>82</v>
      </c>
      <c r="C107" s="23" t="s">
        <v>81</v>
      </c>
      <c r="D107" s="45" t="s">
        <v>104</v>
      </c>
      <c r="E107" s="54" t="s">
        <v>488</v>
      </c>
      <c r="F107" s="46" t="s">
        <v>83</v>
      </c>
      <c r="G107" s="45">
        <v>356</v>
      </c>
      <c r="H107" s="45" t="s">
        <v>85</v>
      </c>
      <c r="I107" s="45">
        <v>375</v>
      </c>
      <c r="J107" s="46" t="s">
        <v>29</v>
      </c>
      <c r="K107" s="46" t="s">
        <v>53</v>
      </c>
      <c r="L107" s="51" t="s">
        <v>504</v>
      </c>
      <c r="M107" s="45" t="s">
        <v>113</v>
      </c>
      <c r="N107" s="45" t="str">
        <f t="shared" si="18"/>
        <v>12.2023</v>
      </c>
      <c r="O107" s="45" t="str">
        <f>"01.2025"</f>
        <v>01.2025</v>
      </c>
      <c r="P107" s="45" t="s">
        <v>116</v>
      </c>
      <c r="Q107" s="45" t="s">
        <v>56</v>
      </c>
      <c r="R107" s="49" t="s">
        <v>30</v>
      </c>
      <c r="S107" s="45" t="s">
        <v>56</v>
      </c>
      <c r="T107" s="45">
        <v>0</v>
      </c>
      <c r="U107" s="45">
        <v>0</v>
      </c>
      <c r="V107" s="49" t="s">
        <v>70</v>
      </c>
      <c r="W107" s="12"/>
      <c r="X107" s="12"/>
      <c r="Y107" s="12"/>
      <c r="Z107" s="12"/>
    </row>
    <row r="108" spans="1:26" ht="67.5" x14ac:dyDescent="0.2">
      <c r="A108" s="8">
        <v>83</v>
      </c>
      <c r="B108" s="54" t="s">
        <v>214</v>
      </c>
      <c r="C108" s="54" t="s">
        <v>213</v>
      </c>
      <c r="D108" s="8" t="s">
        <v>103</v>
      </c>
      <c r="E108" s="54" t="s">
        <v>212</v>
      </c>
      <c r="F108" s="46" t="s">
        <v>83</v>
      </c>
      <c r="G108" s="45">
        <v>112</v>
      </c>
      <c r="H108" s="45" t="s">
        <v>137</v>
      </c>
      <c r="I108" s="45">
        <v>12800</v>
      </c>
      <c r="J108" s="46" t="s">
        <v>29</v>
      </c>
      <c r="K108" s="46" t="s">
        <v>53</v>
      </c>
      <c r="L108" s="51" t="s">
        <v>489</v>
      </c>
      <c r="M108" s="45" t="s">
        <v>113</v>
      </c>
      <c r="N108" s="28" t="str">
        <f t="shared" si="18"/>
        <v>12.2023</v>
      </c>
      <c r="O108" s="8" t="str">
        <f>"12.2024"</f>
        <v>12.2024</v>
      </c>
      <c r="P108" s="45" t="s">
        <v>116</v>
      </c>
      <c r="Q108" s="8" t="s">
        <v>56</v>
      </c>
      <c r="R108" s="49" t="s">
        <v>30</v>
      </c>
      <c r="S108" s="8" t="s">
        <v>56</v>
      </c>
      <c r="T108" s="49" t="s">
        <v>31</v>
      </c>
      <c r="U108" s="49" t="s">
        <v>31</v>
      </c>
      <c r="V108" s="49" t="s">
        <v>70</v>
      </c>
      <c r="W108" s="10"/>
      <c r="X108" s="46"/>
      <c r="Y108" s="10"/>
      <c r="Z108" s="10"/>
    </row>
    <row r="109" spans="1:26" ht="67.5" x14ac:dyDescent="0.2">
      <c r="A109" s="8">
        <v>84</v>
      </c>
      <c r="B109" s="54" t="s">
        <v>490</v>
      </c>
      <c r="C109" s="54" t="s">
        <v>491</v>
      </c>
      <c r="D109" s="8" t="s">
        <v>103</v>
      </c>
      <c r="E109" s="54" t="s">
        <v>492</v>
      </c>
      <c r="F109" s="46" t="s">
        <v>83</v>
      </c>
      <c r="G109" s="45">
        <v>796</v>
      </c>
      <c r="H109" s="45" t="s">
        <v>209</v>
      </c>
      <c r="I109" s="45">
        <v>2</v>
      </c>
      <c r="J109" s="46" t="s">
        <v>29</v>
      </c>
      <c r="K109" s="46" t="s">
        <v>53</v>
      </c>
      <c r="L109" s="51" t="s">
        <v>493</v>
      </c>
      <c r="M109" s="45" t="s">
        <v>113</v>
      </c>
      <c r="N109" s="28" t="str">
        <f t="shared" si="18"/>
        <v>12.2023</v>
      </c>
      <c r="O109" s="8" t="str">
        <f>"05.2024"</f>
        <v>05.2024</v>
      </c>
      <c r="P109" s="45" t="s">
        <v>116</v>
      </c>
      <c r="Q109" s="8" t="s">
        <v>56</v>
      </c>
      <c r="R109" s="49" t="s">
        <v>30</v>
      </c>
      <c r="S109" s="8" t="s">
        <v>56</v>
      </c>
      <c r="T109" s="49" t="s">
        <v>31</v>
      </c>
      <c r="U109" s="49" t="s">
        <v>31</v>
      </c>
      <c r="V109" s="49" t="s">
        <v>70</v>
      </c>
      <c r="W109" s="10"/>
      <c r="X109" s="46"/>
      <c r="Y109" s="10"/>
      <c r="Z109" s="10"/>
    </row>
    <row r="110" spans="1:26" ht="123.75" customHeight="1" x14ac:dyDescent="0.2">
      <c r="A110" s="8">
        <v>85</v>
      </c>
      <c r="B110" s="45" t="s">
        <v>494</v>
      </c>
      <c r="C110" s="45" t="s">
        <v>495</v>
      </c>
      <c r="D110" s="45" t="s">
        <v>103</v>
      </c>
      <c r="E110" s="45" t="s">
        <v>496</v>
      </c>
      <c r="F110" s="46" t="s">
        <v>83</v>
      </c>
      <c r="G110" s="49" t="s">
        <v>497</v>
      </c>
      <c r="H110" s="45" t="s">
        <v>498</v>
      </c>
      <c r="I110" s="45" t="s">
        <v>499</v>
      </c>
      <c r="J110" s="46" t="s">
        <v>29</v>
      </c>
      <c r="K110" s="46" t="s">
        <v>53</v>
      </c>
      <c r="L110" s="51" t="s">
        <v>500</v>
      </c>
      <c r="M110" s="45" t="s">
        <v>113</v>
      </c>
      <c r="N110" s="45" t="str">
        <f t="shared" si="18"/>
        <v>12.2023</v>
      </c>
      <c r="O110" s="45" t="str">
        <f>"03.2024"</f>
        <v>03.2024</v>
      </c>
      <c r="P110" s="45" t="s">
        <v>161</v>
      </c>
      <c r="Q110" s="45" t="s">
        <v>56</v>
      </c>
      <c r="R110" s="45" t="s">
        <v>30</v>
      </c>
      <c r="S110" s="45" t="s">
        <v>56</v>
      </c>
      <c r="T110" s="49" t="s">
        <v>31</v>
      </c>
      <c r="U110" s="49" t="s">
        <v>31</v>
      </c>
      <c r="V110" s="49" t="s">
        <v>70</v>
      </c>
      <c r="W110" s="12"/>
      <c r="X110" s="12"/>
      <c r="Y110" s="12"/>
      <c r="Z110" s="12"/>
    </row>
    <row r="111" spans="1:26" ht="67.5" x14ac:dyDescent="0.2">
      <c r="A111" s="45">
        <v>86</v>
      </c>
      <c r="B111" s="45" t="s">
        <v>186</v>
      </c>
      <c r="C111" s="45" t="s">
        <v>139</v>
      </c>
      <c r="D111" s="45" t="s">
        <v>104</v>
      </c>
      <c r="E111" s="45" t="s">
        <v>501</v>
      </c>
      <c r="F111" s="46" t="s">
        <v>129</v>
      </c>
      <c r="G111" s="49" t="s">
        <v>119</v>
      </c>
      <c r="H111" s="45" t="s">
        <v>51</v>
      </c>
      <c r="I111" s="45">
        <v>30</v>
      </c>
      <c r="J111" s="46" t="s">
        <v>29</v>
      </c>
      <c r="K111" s="46" t="s">
        <v>53</v>
      </c>
      <c r="L111" s="51" t="s">
        <v>502</v>
      </c>
      <c r="M111" s="45" t="s">
        <v>113</v>
      </c>
      <c r="N111" s="45" t="str">
        <f t="shared" si="18"/>
        <v>12.2023</v>
      </c>
      <c r="O111" s="45" t="str">
        <f>"12.2024"</f>
        <v>12.2024</v>
      </c>
      <c r="P111" s="45" t="s">
        <v>54</v>
      </c>
      <c r="Q111" s="45" t="s">
        <v>67</v>
      </c>
      <c r="R111" s="45" t="s">
        <v>30</v>
      </c>
      <c r="S111" s="45" t="s">
        <v>67</v>
      </c>
      <c r="T111" s="49" t="s">
        <v>31</v>
      </c>
      <c r="U111" s="49" t="s">
        <v>31</v>
      </c>
      <c r="V111" s="49" t="s">
        <v>70</v>
      </c>
      <c r="W111" s="12"/>
      <c r="X111" s="12"/>
      <c r="Y111" s="12"/>
      <c r="Z111" s="12"/>
    </row>
    <row r="112" spans="1:26" s="13" customFormat="1" ht="86.25" customHeight="1" x14ac:dyDescent="0.2">
      <c r="A112" s="8">
        <v>87</v>
      </c>
      <c r="B112" s="54" t="s">
        <v>60</v>
      </c>
      <c r="C112" s="54" t="s">
        <v>61</v>
      </c>
      <c r="D112" s="45" t="s">
        <v>103</v>
      </c>
      <c r="E112" s="8" t="s">
        <v>101</v>
      </c>
      <c r="F112" s="46" t="s">
        <v>117</v>
      </c>
      <c r="G112" s="45" t="s">
        <v>175</v>
      </c>
      <c r="H112" s="8" t="s">
        <v>175</v>
      </c>
      <c r="I112" s="24" t="s">
        <v>149</v>
      </c>
      <c r="J112" s="46" t="s">
        <v>29</v>
      </c>
      <c r="K112" s="46" t="s">
        <v>53</v>
      </c>
      <c r="L112" s="51" t="s">
        <v>505</v>
      </c>
      <c r="M112" s="45" t="s">
        <v>113</v>
      </c>
      <c r="N112" s="45" t="str">
        <f t="shared" si="18"/>
        <v>12.2023</v>
      </c>
      <c r="O112" s="45" t="str">
        <f>"01.2025"</f>
        <v>01.2025</v>
      </c>
      <c r="P112" s="45" t="s">
        <v>54</v>
      </c>
      <c r="Q112" s="45" t="s">
        <v>67</v>
      </c>
      <c r="R112" s="49" t="s">
        <v>30</v>
      </c>
      <c r="S112" s="45" t="s">
        <v>67</v>
      </c>
      <c r="T112" s="45" t="s">
        <v>56</v>
      </c>
      <c r="U112" s="45">
        <v>0</v>
      </c>
      <c r="V112" s="49" t="s">
        <v>70</v>
      </c>
      <c r="W112" s="12"/>
      <c r="X112" s="12"/>
      <c r="Y112" s="12"/>
      <c r="Z112" s="12"/>
    </row>
    <row r="113" spans="1:26" s="13" customFormat="1" ht="84" customHeight="1" x14ac:dyDescent="0.2">
      <c r="A113" s="45">
        <v>88</v>
      </c>
      <c r="B113" s="54" t="s">
        <v>60</v>
      </c>
      <c r="C113" s="54" t="s">
        <v>61</v>
      </c>
      <c r="D113" s="45" t="s">
        <v>103</v>
      </c>
      <c r="E113" s="8" t="s">
        <v>101</v>
      </c>
      <c r="F113" s="46" t="s">
        <v>117</v>
      </c>
      <c r="G113" s="45" t="s">
        <v>175</v>
      </c>
      <c r="H113" s="8" t="s">
        <v>175</v>
      </c>
      <c r="I113" s="24" t="s">
        <v>149</v>
      </c>
      <c r="J113" s="46" t="s">
        <v>29</v>
      </c>
      <c r="K113" s="46" t="s">
        <v>53</v>
      </c>
      <c r="L113" s="51" t="s">
        <v>503</v>
      </c>
      <c r="M113" s="45" t="s">
        <v>113</v>
      </c>
      <c r="N113" s="45" t="str">
        <f t="shared" si="18"/>
        <v>12.2023</v>
      </c>
      <c r="O113" s="45" t="str">
        <f>"01.2025"</f>
        <v>01.2025</v>
      </c>
      <c r="P113" s="45" t="s">
        <v>54</v>
      </c>
      <c r="Q113" s="45" t="s">
        <v>67</v>
      </c>
      <c r="R113" s="49" t="s">
        <v>30</v>
      </c>
      <c r="S113" s="45" t="s">
        <v>67</v>
      </c>
      <c r="T113" s="45" t="s">
        <v>56</v>
      </c>
      <c r="U113" s="45">
        <v>0</v>
      </c>
      <c r="V113" s="49" t="s">
        <v>70</v>
      </c>
      <c r="W113" s="12"/>
      <c r="X113" s="12"/>
      <c r="Y113" s="12"/>
      <c r="Z113" s="12"/>
    </row>
    <row r="114" spans="1:26" ht="90.75" customHeight="1" x14ac:dyDescent="0.2">
      <c r="A114" s="45">
        <v>89</v>
      </c>
      <c r="B114" s="45" t="s">
        <v>154</v>
      </c>
      <c r="C114" s="45" t="s">
        <v>155</v>
      </c>
      <c r="D114" s="45" t="s">
        <v>103</v>
      </c>
      <c r="E114" s="45" t="s">
        <v>65</v>
      </c>
      <c r="F114" s="46" t="s">
        <v>83</v>
      </c>
      <c r="G114" s="45" t="s">
        <v>477</v>
      </c>
      <c r="H114" s="45" t="s">
        <v>478</v>
      </c>
      <c r="I114" s="45" t="s">
        <v>479</v>
      </c>
      <c r="J114" s="46" t="s">
        <v>29</v>
      </c>
      <c r="K114" s="46" t="s">
        <v>53</v>
      </c>
      <c r="L114" s="51" t="s">
        <v>480</v>
      </c>
      <c r="M114" s="45" t="s">
        <v>113</v>
      </c>
      <c r="N114" s="45" t="str">
        <f t="shared" si="18"/>
        <v>12.2023</v>
      </c>
      <c r="O114" s="45" t="str">
        <f>"12.2024"</f>
        <v>12.2024</v>
      </c>
      <c r="P114" s="45" t="s">
        <v>116</v>
      </c>
      <c r="Q114" s="45" t="s">
        <v>56</v>
      </c>
      <c r="R114" s="45" t="s">
        <v>30</v>
      </c>
      <c r="S114" s="45" t="s">
        <v>56</v>
      </c>
      <c r="T114" s="49" t="s">
        <v>31</v>
      </c>
      <c r="U114" s="49" t="s">
        <v>31</v>
      </c>
      <c r="V114" s="49" t="s">
        <v>70</v>
      </c>
      <c r="W114" s="12"/>
      <c r="X114" s="12"/>
      <c r="Y114" s="12"/>
      <c r="Z114" s="12"/>
    </row>
    <row r="115" spans="1:26" ht="82.5" customHeight="1" x14ac:dyDescent="0.2">
      <c r="A115" s="45">
        <v>90</v>
      </c>
      <c r="B115" s="45" t="s">
        <v>506</v>
      </c>
      <c r="C115" s="45" t="s">
        <v>507</v>
      </c>
      <c r="D115" s="45" t="s">
        <v>104</v>
      </c>
      <c r="E115" s="45" t="s">
        <v>89</v>
      </c>
      <c r="F115" s="46" t="s">
        <v>129</v>
      </c>
      <c r="G115" s="49" t="s">
        <v>508</v>
      </c>
      <c r="H115" s="45" t="s">
        <v>509</v>
      </c>
      <c r="I115" s="45" t="s">
        <v>510</v>
      </c>
      <c r="J115" s="46" t="s">
        <v>29</v>
      </c>
      <c r="K115" s="46" t="s">
        <v>53</v>
      </c>
      <c r="L115" s="51" t="s">
        <v>511</v>
      </c>
      <c r="M115" s="45" t="s">
        <v>113</v>
      </c>
      <c r="N115" s="45" t="str">
        <f t="shared" si="18"/>
        <v>12.2023</v>
      </c>
      <c r="O115" s="45" t="str">
        <f>"01.2025"</f>
        <v>01.2025</v>
      </c>
      <c r="P115" s="45" t="s">
        <v>54</v>
      </c>
      <c r="Q115" s="45" t="s">
        <v>67</v>
      </c>
      <c r="R115" s="45" t="s">
        <v>30</v>
      </c>
      <c r="S115" s="45" t="s">
        <v>67</v>
      </c>
      <c r="T115" s="49" t="s">
        <v>31</v>
      </c>
      <c r="U115" s="49" t="s">
        <v>31</v>
      </c>
      <c r="V115" s="49" t="s">
        <v>70</v>
      </c>
      <c r="W115" s="12"/>
      <c r="X115" s="12"/>
      <c r="Y115" s="12"/>
      <c r="Z115" s="12"/>
    </row>
    <row r="116" spans="1:26" s="13" customFormat="1" ht="78.75" x14ac:dyDescent="0.2">
      <c r="A116" s="45">
        <v>91</v>
      </c>
      <c r="B116" s="11" t="s">
        <v>171</v>
      </c>
      <c r="C116" s="11" t="s">
        <v>172</v>
      </c>
      <c r="D116" s="45" t="s">
        <v>169</v>
      </c>
      <c r="E116" s="45" t="s">
        <v>99</v>
      </c>
      <c r="F116" s="46" t="s">
        <v>83</v>
      </c>
      <c r="G116" s="45" t="s">
        <v>170</v>
      </c>
      <c r="H116" s="45" t="s">
        <v>167</v>
      </c>
      <c r="I116" s="45" t="s">
        <v>168</v>
      </c>
      <c r="J116" s="46" t="s">
        <v>29</v>
      </c>
      <c r="K116" s="46" t="s">
        <v>53</v>
      </c>
      <c r="L116" s="51" t="s">
        <v>173</v>
      </c>
      <c r="M116" s="16" t="s">
        <v>113</v>
      </c>
      <c r="N116" s="45" t="str">
        <f>"11.2022"</f>
        <v>11.2022</v>
      </c>
      <c r="O116" s="20" t="str">
        <f>"01.2024"</f>
        <v>01.2024</v>
      </c>
      <c r="P116" s="16" t="s">
        <v>161</v>
      </c>
      <c r="Q116" s="45" t="s">
        <v>56</v>
      </c>
      <c r="R116" s="49" t="s">
        <v>30</v>
      </c>
      <c r="S116" s="45" t="s">
        <v>56</v>
      </c>
      <c r="T116" s="45">
        <v>0</v>
      </c>
      <c r="U116" s="49" t="s">
        <v>31</v>
      </c>
      <c r="V116" s="44" t="s">
        <v>70</v>
      </c>
      <c r="W116" s="10"/>
      <c r="X116" s="10"/>
      <c r="Y116" s="10"/>
      <c r="Z116" s="10"/>
    </row>
    <row r="117" spans="1:26" s="13" customFormat="1" ht="78.75" x14ac:dyDescent="0.2">
      <c r="A117" s="45">
        <v>92</v>
      </c>
      <c r="B117" s="54" t="s">
        <v>163</v>
      </c>
      <c r="C117" s="54" t="s">
        <v>164</v>
      </c>
      <c r="D117" s="45" t="s">
        <v>107</v>
      </c>
      <c r="E117" s="54" t="s">
        <v>174</v>
      </c>
      <c r="F117" s="46" t="s">
        <v>83</v>
      </c>
      <c r="G117" s="45" t="s">
        <v>175</v>
      </c>
      <c r="H117" s="45" t="s">
        <v>175</v>
      </c>
      <c r="I117" s="45" t="s">
        <v>165</v>
      </c>
      <c r="J117" s="46" t="s">
        <v>29</v>
      </c>
      <c r="K117" s="46" t="s">
        <v>53</v>
      </c>
      <c r="L117" s="51" t="s">
        <v>176</v>
      </c>
      <c r="M117" s="45" t="s">
        <v>113</v>
      </c>
      <c r="N117" s="45" t="str">
        <f t="shared" ref="N117:N118" si="21">"12.2022"</f>
        <v>12.2022</v>
      </c>
      <c r="O117" s="45" t="str">
        <f>"02.2024"</f>
        <v>02.2024</v>
      </c>
      <c r="P117" s="45" t="s">
        <v>97</v>
      </c>
      <c r="Q117" s="45" t="s">
        <v>56</v>
      </c>
      <c r="R117" s="49" t="s">
        <v>30</v>
      </c>
      <c r="S117" s="45" t="s">
        <v>67</v>
      </c>
      <c r="T117" s="45" t="s">
        <v>56</v>
      </c>
      <c r="U117" s="45">
        <v>0</v>
      </c>
      <c r="V117" s="44" t="s">
        <v>70</v>
      </c>
      <c r="W117" s="12"/>
      <c r="X117" s="12"/>
      <c r="Y117" s="12"/>
      <c r="Z117" s="12"/>
    </row>
    <row r="118" spans="1:26" s="13" customFormat="1" ht="78.75" x14ac:dyDescent="0.2">
      <c r="A118" s="45">
        <v>93</v>
      </c>
      <c r="B118" s="54" t="s">
        <v>95</v>
      </c>
      <c r="C118" s="54" t="s">
        <v>96</v>
      </c>
      <c r="D118" s="45" t="s">
        <v>104</v>
      </c>
      <c r="E118" s="54" t="s">
        <v>127</v>
      </c>
      <c r="F118" s="46" t="s">
        <v>83</v>
      </c>
      <c r="G118" s="45">
        <v>362</v>
      </c>
      <c r="H118" s="45" t="s">
        <v>88</v>
      </c>
      <c r="I118" s="45">
        <v>12</v>
      </c>
      <c r="J118" s="46" t="s">
        <v>29</v>
      </c>
      <c r="K118" s="46" t="s">
        <v>53</v>
      </c>
      <c r="L118" s="51" t="s">
        <v>179</v>
      </c>
      <c r="M118" s="45" t="s">
        <v>113</v>
      </c>
      <c r="N118" s="45" t="str">
        <f t="shared" si="21"/>
        <v>12.2022</v>
      </c>
      <c r="O118" s="45" t="str">
        <f t="shared" ref="O118:O119" si="22">"01.2024"</f>
        <v>01.2024</v>
      </c>
      <c r="P118" s="45" t="s">
        <v>116</v>
      </c>
      <c r="Q118" s="45" t="s">
        <v>56</v>
      </c>
      <c r="R118" s="49" t="s">
        <v>30</v>
      </c>
      <c r="S118" s="45" t="s">
        <v>56</v>
      </c>
      <c r="T118" s="45">
        <v>0</v>
      </c>
      <c r="U118" s="45">
        <v>0</v>
      </c>
      <c r="V118" s="44" t="s">
        <v>70</v>
      </c>
      <c r="W118" s="12"/>
      <c r="X118" s="12"/>
      <c r="Y118" s="12"/>
      <c r="Z118" s="12"/>
    </row>
    <row r="119" spans="1:26" s="13" customFormat="1" ht="86.25" customHeight="1" x14ac:dyDescent="0.2">
      <c r="A119" s="45">
        <v>94</v>
      </c>
      <c r="B119" s="54" t="s">
        <v>60</v>
      </c>
      <c r="C119" s="54" t="s">
        <v>61</v>
      </c>
      <c r="D119" s="45" t="s">
        <v>103</v>
      </c>
      <c r="E119" s="8" t="s">
        <v>101</v>
      </c>
      <c r="F119" s="46" t="s">
        <v>117</v>
      </c>
      <c r="G119" s="45">
        <v>114</v>
      </c>
      <c r="H119" s="8" t="s">
        <v>62</v>
      </c>
      <c r="I119" s="24">
        <v>215629.77</v>
      </c>
      <c r="J119" s="46" t="s">
        <v>29</v>
      </c>
      <c r="K119" s="46" t="s">
        <v>53</v>
      </c>
      <c r="L119" s="51" t="s">
        <v>177</v>
      </c>
      <c r="M119" s="45" t="s">
        <v>113</v>
      </c>
      <c r="N119" s="45" t="str">
        <f>"12.2022"</f>
        <v>12.2022</v>
      </c>
      <c r="O119" s="45" t="str">
        <f t="shared" si="22"/>
        <v>01.2024</v>
      </c>
      <c r="P119" s="45" t="s">
        <v>54</v>
      </c>
      <c r="Q119" s="45" t="s">
        <v>67</v>
      </c>
      <c r="R119" s="49" t="s">
        <v>30</v>
      </c>
      <c r="S119" s="45" t="s">
        <v>67</v>
      </c>
      <c r="T119" s="45">
        <v>12</v>
      </c>
      <c r="U119" s="45">
        <v>0</v>
      </c>
      <c r="V119" s="44" t="s">
        <v>70</v>
      </c>
      <c r="W119" s="12"/>
      <c r="X119" s="12"/>
      <c r="Y119" s="12"/>
      <c r="Z119" s="12"/>
    </row>
    <row r="120" spans="1:26" s="13" customFormat="1" ht="84" customHeight="1" x14ac:dyDescent="0.2">
      <c r="A120" s="45">
        <v>95</v>
      </c>
      <c r="B120" s="54" t="s">
        <v>60</v>
      </c>
      <c r="C120" s="54" t="s">
        <v>61</v>
      </c>
      <c r="D120" s="45" t="s">
        <v>103</v>
      </c>
      <c r="E120" s="8" t="s">
        <v>101</v>
      </c>
      <c r="F120" s="46" t="s">
        <v>117</v>
      </c>
      <c r="G120" s="45">
        <v>114</v>
      </c>
      <c r="H120" s="8" t="s">
        <v>62</v>
      </c>
      <c r="I120" s="24">
        <v>50500.79</v>
      </c>
      <c r="J120" s="46" t="s">
        <v>29</v>
      </c>
      <c r="K120" s="46" t="s">
        <v>53</v>
      </c>
      <c r="L120" s="51" t="s">
        <v>178</v>
      </c>
      <c r="M120" s="45" t="s">
        <v>113</v>
      </c>
      <c r="N120" s="45" t="str">
        <f t="shared" ref="N120:N121" si="23">"12.2022"</f>
        <v>12.2022</v>
      </c>
      <c r="O120" s="45" t="str">
        <f>"01.2024"</f>
        <v>01.2024</v>
      </c>
      <c r="P120" s="45" t="s">
        <v>54</v>
      </c>
      <c r="Q120" s="45" t="s">
        <v>67</v>
      </c>
      <c r="R120" s="49" t="s">
        <v>30</v>
      </c>
      <c r="S120" s="45" t="s">
        <v>67</v>
      </c>
      <c r="T120" s="45">
        <v>12</v>
      </c>
      <c r="U120" s="45">
        <v>0</v>
      </c>
      <c r="V120" s="44" t="s">
        <v>70</v>
      </c>
      <c r="W120" s="12"/>
      <c r="X120" s="12"/>
      <c r="Y120" s="12"/>
      <c r="Z120" s="12"/>
    </row>
    <row r="121" spans="1:26" s="13" customFormat="1" ht="104.25" customHeight="1" x14ac:dyDescent="0.2">
      <c r="A121" s="45">
        <v>96</v>
      </c>
      <c r="B121" s="23" t="s">
        <v>82</v>
      </c>
      <c r="C121" s="23" t="s">
        <v>81</v>
      </c>
      <c r="D121" s="45" t="s">
        <v>104</v>
      </c>
      <c r="E121" s="54" t="s">
        <v>100</v>
      </c>
      <c r="F121" s="46" t="s">
        <v>83</v>
      </c>
      <c r="G121" s="45">
        <v>356</v>
      </c>
      <c r="H121" s="45" t="s">
        <v>85</v>
      </c>
      <c r="I121" s="45">
        <v>377</v>
      </c>
      <c r="J121" s="46" t="s">
        <v>29</v>
      </c>
      <c r="K121" s="46" t="s">
        <v>53</v>
      </c>
      <c r="L121" s="51" t="s">
        <v>180</v>
      </c>
      <c r="M121" s="45" t="s">
        <v>113</v>
      </c>
      <c r="N121" s="45" t="str">
        <f t="shared" si="23"/>
        <v>12.2022</v>
      </c>
      <c r="O121" s="45" t="str">
        <f>"01.2024"</f>
        <v>01.2024</v>
      </c>
      <c r="P121" s="45" t="s">
        <v>116</v>
      </c>
      <c r="Q121" s="45" t="s">
        <v>56</v>
      </c>
      <c r="R121" s="49" t="s">
        <v>30</v>
      </c>
      <c r="S121" s="45" t="s">
        <v>56</v>
      </c>
      <c r="T121" s="45">
        <v>0</v>
      </c>
      <c r="U121" s="45">
        <v>0</v>
      </c>
      <c r="V121" s="44" t="s">
        <v>70</v>
      </c>
      <c r="W121" s="12"/>
      <c r="X121" s="12"/>
      <c r="Y121" s="12"/>
      <c r="Z121" s="12"/>
    </row>
    <row r="122" spans="1:26" s="13" customFormat="1" ht="294" customHeight="1" x14ac:dyDescent="0.2">
      <c r="A122" s="78">
        <v>97</v>
      </c>
      <c r="B122" s="94" t="s">
        <v>108</v>
      </c>
      <c r="C122" s="94" t="s">
        <v>109</v>
      </c>
      <c r="D122" s="78" t="s">
        <v>110</v>
      </c>
      <c r="E122" s="94" t="s">
        <v>89</v>
      </c>
      <c r="F122" s="83" t="s">
        <v>83</v>
      </c>
      <c r="G122" s="82" t="s">
        <v>124</v>
      </c>
      <c r="H122" s="82" t="s">
        <v>114</v>
      </c>
      <c r="I122" s="82" t="s">
        <v>181</v>
      </c>
      <c r="J122" s="83" t="s">
        <v>29</v>
      </c>
      <c r="K122" s="83" t="s">
        <v>53</v>
      </c>
      <c r="L122" s="111" t="s">
        <v>182</v>
      </c>
      <c r="M122" s="82" t="s">
        <v>113</v>
      </c>
      <c r="N122" s="82" t="s">
        <v>115</v>
      </c>
      <c r="O122" s="102" t="str">
        <f>"01.2024"</f>
        <v>01.2024</v>
      </c>
      <c r="P122" s="82" t="s">
        <v>58</v>
      </c>
      <c r="Q122" s="82" t="s">
        <v>56</v>
      </c>
      <c r="R122" s="99" t="s">
        <v>30</v>
      </c>
      <c r="S122" s="82" t="s">
        <v>67</v>
      </c>
      <c r="T122" s="82">
        <v>0</v>
      </c>
      <c r="U122" s="82" t="s">
        <v>31</v>
      </c>
      <c r="V122" s="99" t="s">
        <v>70</v>
      </c>
      <c r="W122" s="100"/>
      <c r="X122" s="100"/>
      <c r="Y122" s="100"/>
      <c r="Z122" s="100"/>
    </row>
    <row r="123" spans="1:26" s="13" customFormat="1" ht="300" customHeight="1" x14ac:dyDescent="0.2">
      <c r="A123" s="79"/>
      <c r="B123" s="95"/>
      <c r="C123" s="95"/>
      <c r="D123" s="79"/>
      <c r="E123" s="95"/>
      <c r="F123" s="96"/>
      <c r="G123" s="97"/>
      <c r="H123" s="98"/>
      <c r="I123" s="98"/>
      <c r="J123" s="98"/>
      <c r="K123" s="98"/>
      <c r="L123" s="98"/>
      <c r="M123" s="98"/>
      <c r="N123" s="98"/>
      <c r="O123" s="98"/>
      <c r="P123" s="98"/>
      <c r="Q123" s="98"/>
      <c r="R123" s="98"/>
      <c r="S123" s="98"/>
      <c r="T123" s="98"/>
      <c r="U123" s="98"/>
      <c r="V123" s="98"/>
      <c r="W123" s="98"/>
      <c r="X123" s="98"/>
      <c r="Y123" s="98"/>
      <c r="Z123" s="98"/>
    </row>
    <row r="124" spans="1:26" ht="81.75" customHeight="1" x14ac:dyDescent="0.2">
      <c r="A124" s="45">
        <v>98</v>
      </c>
      <c r="B124" s="54" t="s">
        <v>187</v>
      </c>
      <c r="C124" s="54" t="s">
        <v>188</v>
      </c>
      <c r="D124" s="45" t="s">
        <v>189</v>
      </c>
      <c r="E124" s="54" t="s">
        <v>190</v>
      </c>
      <c r="F124" s="46" t="s">
        <v>129</v>
      </c>
      <c r="G124" s="45" t="s">
        <v>191</v>
      </c>
      <c r="H124" s="45" t="s">
        <v>192</v>
      </c>
      <c r="I124" s="45" t="s">
        <v>193</v>
      </c>
      <c r="J124" s="46" t="s">
        <v>29</v>
      </c>
      <c r="K124" s="46" t="s">
        <v>53</v>
      </c>
      <c r="L124" s="51" t="s">
        <v>194</v>
      </c>
      <c r="M124" s="45" t="s">
        <v>113</v>
      </c>
      <c r="N124" s="45" t="str">
        <f>"12.2022"</f>
        <v>12.2022</v>
      </c>
      <c r="O124" s="45" t="str">
        <f t="shared" ref="O124:O127" si="24">"01.2024"</f>
        <v>01.2024</v>
      </c>
      <c r="P124" s="45" t="s">
        <v>54</v>
      </c>
      <c r="Q124" s="45" t="s">
        <v>67</v>
      </c>
      <c r="R124" s="49" t="s">
        <v>30</v>
      </c>
      <c r="S124" s="45" t="s">
        <v>67</v>
      </c>
      <c r="T124" s="45">
        <v>0</v>
      </c>
      <c r="U124" s="45">
        <v>0</v>
      </c>
      <c r="V124" s="49" t="s">
        <v>70</v>
      </c>
      <c r="W124" s="12"/>
      <c r="X124" s="12"/>
      <c r="Y124" s="12"/>
      <c r="Z124" s="12"/>
    </row>
    <row r="125" spans="1:26" ht="78.75" x14ac:dyDescent="0.2">
      <c r="A125" s="45">
        <v>99</v>
      </c>
      <c r="B125" s="54" t="s">
        <v>195</v>
      </c>
      <c r="C125" s="54" t="s">
        <v>196</v>
      </c>
      <c r="D125" s="45" t="s">
        <v>105</v>
      </c>
      <c r="E125" s="54" t="s">
        <v>197</v>
      </c>
      <c r="F125" s="46" t="s">
        <v>129</v>
      </c>
      <c r="G125" s="45" t="s">
        <v>198</v>
      </c>
      <c r="H125" s="45" t="s">
        <v>199</v>
      </c>
      <c r="I125" s="45" t="s">
        <v>200</v>
      </c>
      <c r="J125" s="46" t="s">
        <v>29</v>
      </c>
      <c r="K125" s="46" t="s">
        <v>53</v>
      </c>
      <c r="L125" s="51" t="s">
        <v>201</v>
      </c>
      <c r="M125" s="45" t="s">
        <v>113</v>
      </c>
      <c r="N125" s="45" t="str">
        <f t="shared" ref="N125:N126" si="25">"12.2022"</f>
        <v>12.2022</v>
      </c>
      <c r="O125" s="45" t="str">
        <f t="shared" si="24"/>
        <v>01.2024</v>
      </c>
      <c r="P125" s="45" t="s">
        <v>54</v>
      </c>
      <c r="Q125" s="45" t="s">
        <v>67</v>
      </c>
      <c r="R125" s="49" t="s">
        <v>30</v>
      </c>
      <c r="S125" s="45" t="s">
        <v>67</v>
      </c>
      <c r="T125" s="45">
        <v>0</v>
      </c>
      <c r="U125" s="45">
        <v>0</v>
      </c>
      <c r="V125" s="49" t="s">
        <v>70</v>
      </c>
      <c r="W125" s="12"/>
      <c r="X125" s="12"/>
      <c r="Y125" s="12"/>
      <c r="Z125" s="12"/>
    </row>
    <row r="126" spans="1:26" ht="78.75" x14ac:dyDescent="0.2">
      <c r="A126" s="45">
        <v>100</v>
      </c>
      <c r="B126" s="23" t="s">
        <v>202</v>
      </c>
      <c r="C126" s="23" t="s">
        <v>90</v>
      </c>
      <c r="D126" s="45" t="s">
        <v>104</v>
      </c>
      <c r="E126" s="54" t="s">
        <v>128</v>
      </c>
      <c r="F126" s="46" t="s">
        <v>129</v>
      </c>
      <c r="G126" s="45"/>
      <c r="H126" s="45"/>
      <c r="I126" s="45" t="s">
        <v>203</v>
      </c>
      <c r="J126" s="46" t="s">
        <v>29</v>
      </c>
      <c r="K126" s="46" t="s">
        <v>53</v>
      </c>
      <c r="L126" s="51" t="s">
        <v>204</v>
      </c>
      <c r="M126" s="45" t="s">
        <v>113</v>
      </c>
      <c r="N126" s="45" t="str">
        <f t="shared" si="25"/>
        <v>12.2022</v>
      </c>
      <c r="O126" s="45" t="str">
        <f t="shared" si="24"/>
        <v>01.2024</v>
      </c>
      <c r="P126" s="45" t="s">
        <v>54</v>
      </c>
      <c r="Q126" s="45" t="s">
        <v>67</v>
      </c>
      <c r="R126" s="49" t="s">
        <v>30</v>
      </c>
      <c r="S126" s="45" t="s">
        <v>67</v>
      </c>
      <c r="T126" s="45">
        <v>0</v>
      </c>
      <c r="U126" s="45">
        <v>0</v>
      </c>
      <c r="V126" s="49" t="s">
        <v>70</v>
      </c>
      <c r="W126" s="12"/>
      <c r="X126" s="12"/>
      <c r="Y126" s="12"/>
      <c r="Z126" s="12"/>
    </row>
    <row r="127" spans="1:26" ht="78.75" x14ac:dyDescent="0.2">
      <c r="A127" s="45">
        <v>101</v>
      </c>
      <c r="B127" s="54" t="s">
        <v>125</v>
      </c>
      <c r="C127" s="54" t="s">
        <v>126</v>
      </c>
      <c r="D127" s="45" t="s">
        <v>104</v>
      </c>
      <c r="E127" s="54" t="s">
        <v>205</v>
      </c>
      <c r="F127" s="46" t="s">
        <v>83</v>
      </c>
      <c r="G127" s="45"/>
      <c r="H127" s="45"/>
      <c r="I127" s="45" t="s">
        <v>203</v>
      </c>
      <c r="J127" s="46" t="s">
        <v>29</v>
      </c>
      <c r="K127" s="46" t="s">
        <v>53</v>
      </c>
      <c r="L127" s="51" t="s">
        <v>206</v>
      </c>
      <c r="M127" s="45" t="s">
        <v>113</v>
      </c>
      <c r="N127" s="45" t="str">
        <f>"12.2022"</f>
        <v>12.2022</v>
      </c>
      <c r="O127" s="45" t="str">
        <f t="shared" si="24"/>
        <v>01.2024</v>
      </c>
      <c r="P127" s="45" t="s">
        <v>116</v>
      </c>
      <c r="Q127" s="45" t="s">
        <v>56</v>
      </c>
      <c r="R127" s="49" t="s">
        <v>30</v>
      </c>
      <c r="S127" s="45" t="s">
        <v>56</v>
      </c>
      <c r="T127" s="45">
        <v>0</v>
      </c>
      <c r="U127" s="45">
        <v>0</v>
      </c>
      <c r="V127" s="49" t="s">
        <v>70</v>
      </c>
      <c r="W127" s="12"/>
      <c r="X127" s="12"/>
      <c r="Y127" s="12"/>
      <c r="Z127" s="12"/>
    </row>
    <row r="128" spans="1:26" ht="78.75" x14ac:dyDescent="0.2">
      <c r="A128" s="45">
        <v>102</v>
      </c>
      <c r="B128" s="54" t="s">
        <v>185</v>
      </c>
      <c r="C128" s="54" t="s">
        <v>143</v>
      </c>
      <c r="D128" s="45" t="s">
        <v>104</v>
      </c>
      <c r="E128" s="54" t="s">
        <v>207</v>
      </c>
      <c r="F128" s="46" t="s">
        <v>83</v>
      </c>
      <c r="G128" s="45"/>
      <c r="H128" s="45"/>
      <c r="I128" s="45" t="s">
        <v>203</v>
      </c>
      <c r="J128" s="46" t="s">
        <v>29</v>
      </c>
      <c r="K128" s="46" t="s">
        <v>53</v>
      </c>
      <c r="L128" s="51" t="s">
        <v>208</v>
      </c>
      <c r="M128" s="45" t="s">
        <v>113</v>
      </c>
      <c r="N128" s="45" t="str">
        <f>"12.2022"</f>
        <v>12.2022</v>
      </c>
      <c r="O128" s="45" t="str">
        <f>"01.2024"</f>
        <v>01.2024</v>
      </c>
      <c r="P128" s="45" t="s">
        <v>116</v>
      </c>
      <c r="Q128" s="45" t="s">
        <v>56</v>
      </c>
      <c r="R128" s="49" t="s">
        <v>30</v>
      </c>
      <c r="S128" s="45" t="s">
        <v>56</v>
      </c>
      <c r="T128" s="45">
        <v>0</v>
      </c>
      <c r="U128" s="45">
        <v>0</v>
      </c>
      <c r="V128" s="49" t="s">
        <v>70</v>
      </c>
      <c r="W128" s="12"/>
      <c r="X128" s="12"/>
      <c r="Y128" s="12"/>
      <c r="Z128" s="12"/>
    </row>
    <row r="129" spans="1:26" ht="67.5" x14ac:dyDescent="0.2">
      <c r="A129" s="45">
        <v>103</v>
      </c>
      <c r="B129" s="54" t="s">
        <v>542</v>
      </c>
      <c r="C129" s="54" t="s">
        <v>543</v>
      </c>
      <c r="D129" s="45" t="s">
        <v>103</v>
      </c>
      <c r="E129" s="54" t="s">
        <v>166</v>
      </c>
      <c r="F129" s="46" t="s">
        <v>83</v>
      </c>
      <c r="G129" s="45">
        <v>168</v>
      </c>
      <c r="H129" s="45" t="s">
        <v>134</v>
      </c>
      <c r="I129" s="45">
        <v>1500</v>
      </c>
      <c r="J129" s="46" t="s">
        <v>29</v>
      </c>
      <c r="K129" s="46" t="s">
        <v>53</v>
      </c>
      <c r="L129" s="51" t="s">
        <v>544</v>
      </c>
      <c r="M129" s="45" t="s">
        <v>113</v>
      </c>
      <c r="N129" s="45" t="str">
        <f>"01.2024"</f>
        <v>01.2024</v>
      </c>
      <c r="O129" s="45" t="str">
        <f>"01.2025"</f>
        <v>01.2025</v>
      </c>
      <c r="P129" s="45" t="s">
        <v>116</v>
      </c>
      <c r="Q129" s="45" t="s">
        <v>56</v>
      </c>
      <c r="R129" s="49" t="s">
        <v>30</v>
      </c>
      <c r="S129" s="45" t="s">
        <v>56</v>
      </c>
      <c r="T129" s="45">
        <v>0</v>
      </c>
      <c r="U129" s="45">
        <v>0</v>
      </c>
      <c r="V129" s="57" t="s">
        <v>70</v>
      </c>
      <c r="W129" s="12"/>
      <c r="X129" s="12"/>
      <c r="Y129" s="12"/>
      <c r="Z129" s="12"/>
    </row>
    <row r="130" spans="1:26" ht="33.75" x14ac:dyDescent="0.2">
      <c r="A130" s="56">
        <v>104</v>
      </c>
      <c r="B130" s="54" t="s">
        <v>546</v>
      </c>
      <c r="C130" s="54" t="s">
        <v>547</v>
      </c>
      <c r="D130" s="56" t="s">
        <v>104</v>
      </c>
      <c r="E130" s="54" t="s">
        <v>549</v>
      </c>
      <c r="F130" s="58" t="s">
        <v>129</v>
      </c>
      <c r="G130" s="56">
        <v>362</v>
      </c>
      <c r="H130" s="56" t="s">
        <v>88</v>
      </c>
      <c r="I130" s="56" t="s">
        <v>548</v>
      </c>
      <c r="J130" s="58" t="s">
        <v>29</v>
      </c>
      <c r="K130" s="58" t="s">
        <v>53</v>
      </c>
      <c r="L130" s="59">
        <v>660612</v>
      </c>
      <c r="M130" s="56" t="s">
        <v>113</v>
      </c>
      <c r="N130" s="56" t="str">
        <f>"01.2024"</f>
        <v>01.2024</v>
      </c>
      <c r="O130" s="56" t="str">
        <f>"12.2024"</f>
        <v>12.2024</v>
      </c>
      <c r="P130" s="56" t="s">
        <v>54</v>
      </c>
      <c r="Q130" s="56" t="s">
        <v>67</v>
      </c>
      <c r="R130" s="57" t="s">
        <v>30</v>
      </c>
      <c r="S130" s="56" t="s">
        <v>67</v>
      </c>
      <c r="T130" s="56">
        <v>0</v>
      </c>
      <c r="U130" s="56">
        <v>0</v>
      </c>
      <c r="V130" s="62" t="s">
        <v>70</v>
      </c>
      <c r="W130" s="12"/>
      <c r="X130" s="12"/>
      <c r="Y130" s="12"/>
      <c r="Z130" s="12"/>
    </row>
    <row r="131" spans="1:26" ht="409.5" x14ac:dyDescent="0.2">
      <c r="A131" s="60">
        <v>105</v>
      </c>
      <c r="B131" s="54" t="s">
        <v>551</v>
      </c>
      <c r="C131" s="54" t="s">
        <v>550</v>
      </c>
      <c r="D131" s="60" t="s">
        <v>104</v>
      </c>
      <c r="E131" s="54" t="s">
        <v>150</v>
      </c>
      <c r="F131" s="61" t="s">
        <v>83</v>
      </c>
      <c r="G131" s="60"/>
      <c r="H131" s="60"/>
      <c r="I131" s="60" t="s">
        <v>552</v>
      </c>
      <c r="J131" s="61" t="s">
        <v>29</v>
      </c>
      <c r="K131" s="61" t="s">
        <v>53</v>
      </c>
      <c r="L131" s="63" t="s">
        <v>553</v>
      </c>
      <c r="M131" s="60" t="s">
        <v>113</v>
      </c>
      <c r="N131" s="60" t="str">
        <f>"01.2024"</f>
        <v>01.2024</v>
      </c>
      <c r="O131" s="60" t="str">
        <f>"01.2025"</f>
        <v>01.2025</v>
      </c>
      <c r="P131" s="60" t="s">
        <v>116</v>
      </c>
      <c r="Q131" s="60" t="s">
        <v>56</v>
      </c>
      <c r="R131" s="62" t="s">
        <v>30</v>
      </c>
      <c r="S131" s="60" t="s">
        <v>56</v>
      </c>
      <c r="T131" s="60">
        <v>0</v>
      </c>
      <c r="U131" s="60">
        <v>0</v>
      </c>
      <c r="V131" s="67" t="s">
        <v>70</v>
      </c>
      <c r="W131" s="12"/>
      <c r="X131" s="12"/>
      <c r="Y131" s="12"/>
      <c r="Z131" s="12"/>
    </row>
    <row r="132" spans="1:26" ht="78.75" x14ac:dyDescent="0.2">
      <c r="A132" s="66">
        <v>106</v>
      </c>
      <c r="B132" s="54" t="s">
        <v>560</v>
      </c>
      <c r="C132" s="54" t="s">
        <v>559</v>
      </c>
      <c r="D132" s="66" t="s">
        <v>104</v>
      </c>
      <c r="E132" s="54" t="s">
        <v>554</v>
      </c>
      <c r="F132" s="64" t="s">
        <v>129</v>
      </c>
      <c r="G132" s="66" t="s">
        <v>555</v>
      </c>
      <c r="H132" s="66" t="s">
        <v>556</v>
      </c>
      <c r="I132" s="66" t="s">
        <v>557</v>
      </c>
      <c r="J132" s="64" t="s">
        <v>29</v>
      </c>
      <c r="K132" s="64" t="s">
        <v>53</v>
      </c>
      <c r="L132" s="65" t="s">
        <v>558</v>
      </c>
      <c r="M132" s="66" t="s">
        <v>113</v>
      </c>
      <c r="N132" s="66" t="str">
        <f>"01.2024"</f>
        <v>01.2024</v>
      </c>
      <c r="O132" s="66" t="str">
        <f>"01.2025"</f>
        <v>01.2025</v>
      </c>
      <c r="P132" s="66" t="s">
        <v>54</v>
      </c>
      <c r="Q132" s="66" t="s">
        <v>67</v>
      </c>
      <c r="R132" s="67" t="s">
        <v>30</v>
      </c>
      <c r="S132" s="66" t="s">
        <v>67</v>
      </c>
      <c r="T132" s="66">
        <v>0</v>
      </c>
      <c r="U132" s="66">
        <v>0</v>
      </c>
      <c r="V132" s="67" t="s">
        <v>463</v>
      </c>
      <c r="W132" s="12"/>
      <c r="X132" s="12"/>
      <c r="Y132" s="12"/>
      <c r="Z132" s="12"/>
    </row>
  </sheetData>
  <sheetProtection selectLockedCells="1" selectUnlockedCells="1"/>
  <autoFilter ref="A21:Z129"/>
  <mergeCells count="141">
    <mergeCell ref="V1:Z2"/>
    <mergeCell ref="A3:Z3"/>
    <mergeCell ref="A4:Z4"/>
    <mergeCell ref="X13:X20"/>
    <mergeCell ref="Y13:Y20"/>
    <mergeCell ref="V13:V20"/>
    <mergeCell ref="Z13:Z20"/>
    <mergeCell ref="A13:A20"/>
    <mergeCell ref="A5:E5"/>
    <mergeCell ref="F5:Z5"/>
    <mergeCell ref="W13:W20"/>
    <mergeCell ref="U15:U20"/>
    <mergeCell ref="A6:E6"/>
    <mergeCell ref="A7:E7"/>
    <mergeCell ref="B13:B20"/>
    <mergeCell ref="R15:R20"/>
    <mergeCell ref="F6:Z6"/>
    <mergeCell ref="F7:Z7"/>
    <mergeCell ref="F8:Z8"/>
    <mergeCell ref="E13:O14"/>
    <mergeCell ref="P13:P20"/>
    <mergeCell ref="A8:E8"/>
    <mergeCell ref="F9:Z9"/>
    <mergeCell ref="F10:Z10"/>
    <mergeCell ref="T64:T65"/>
    <mergeCell ref="Y122:Y123"/>
    <mergeCell ref="Z122:Z123"/>
    <mergeCell ref="J17:J20"/>
    <mergeCell ref="A11:E11"/>
    <mergeCell ref="C13:C20"/>
    <mergeCell ref="N15:O16"/>
    <mergeCell ref="F11:Z11"/>
    <mergeCell ref="Q13:Q20"/>
    <mergeCell ref="R13:U14"/>
    <mergeCell ref="G15:H16"/>
    <mergeCell ref="I15:I20"/>
    <mergeCell ref="O17:O20"/>
    <mergeCell ref="J15:K16"/>
    <mergeCell ref="L15:L20"/>
    <mergeCell ref="K17:K20"/>
    <mergeCell ref="G17:G20"/>
    <mergeCell ref="N17:N20"/>
    <mergeCell ref="J122:J123"/>
    <mergeCell ref="K122:K123"/>
    <mergeCell ref="L122:L123"/>
    <mergeCell ref="S15:S20"/>
    <mergeCell ref="T15:T20"/>
    <mergeCell ref="E15:E20"/>
    <mergeCell ref="H122:H123"/>
    <mergeCell ref="I122:I123"/>
    <mergeCell ref="S122:S123"/>
    <mergeCell ref="T122:T123"/>
    <mergeCell ref="M122:M123"/>
    <mergeCell ref="N122:N123"/>
    <mergeCell ref="O122:O123"/>
    <mergeCell ref="P122:P123"/>
    <mergeCell ref="Q122:Q123"/>
    <mergeCell ref="R122:R123"/>
    <mergeCell ref="U64:U65"/>
    <mergeCell ref="V64:V65"/>
    <mergeCell ref="W64:W65"/>
    <mergeCell ref="X64:X65"/>
    <mergeCell ref="Y64:Y65"/>
    <mergeCell ref="Z64:Z65"/>
    <mergeCell ref="A122:A123"/>
    <mergeCell ref="E122:E123"/>
    <mergeCell ref="C122:C123"/>
    <mergeCell ref="D122:D123"/>
    <mergeCell ref="B122:B123"/>
    <mergeCell ref="F122:F123"/>
    <mergeCell ref="G122:G123"/>
    <mergeCell ref="A64:A65"/>
    <mergeCell ref="D64:D65"/>
    <mergeCell ref="E64:E65"/>
    <mergeCell ref="F64:F65"/>
    <mergeCell ref="A82:A83"/>
    <mergeCell ref="E82:E83"/>
    <mergeCell ref="F82:F83"/>
    <mergeCell ref="U122:U123"/>
    <mergeCell ref="V122:V123"/>
    <mergeCell ref="W122:W123"/>
    <mergeCell ref="X122:X123"/>
    <mergeCell ref="D82:D83"/>
    <mergeCell ref="G82:G83"/>
    <mergeCell ref="H82:H83"/>
    <mergeCell ref="P82:P83"/>
    <mergeCell ref="Q82:Q83"/>
    <mergeCell ref="A9:E9"/>
    <mergeCell ref="A10:E10"/>
    <mergeCell ref="M15:M20"/>
    <mergeCell ref="D13:D20"/>
    <mergeCell ref="H17:H20"/>
    <mergeCell ref="L64:L65"/>
    <mergeCell ref="M64:M65"/>
    <mergeCell ref="N64:N65"/>
    <mergeCell ref="O64:O65"/>
    <mergeCell ref="P64:P65"/>
    <mergeCell ref="Q64:Q65"/>
    <mergeCell ref="J82:J83"/>
    <mergeCell ref="K82:K83"/>
    <mergeCell ref="N82:N83"/>
    <mergeCell ref="O82:O83"/>
    <mergeCell ref="F15:F20"/>
    <mergeCell ref="A84:A85"/>
    <mergeCell ref="D84:D85"/>
    <mergeCell ref="E84:E85"/>
    <mergeCell ref="F84:F85"/>
    <mergeCell ref="G84:G85"/>
    <mergeCell ref="H84:H85"/>
    <mergeCell ref="J84:J85"/>
    <mergeCell ref="K84:K85"/>
    <mergeCell ref="L84:L85"/>
    <mergeCell ref="R82:R83"/>
    <mergeCell ref="S82:S83"/>
    <mergeCell ref="J64:J65"/>
    <mergeCell ref="K64:K65"/>
    <mergeCell ref="M84:M85"/>
    <mergeCell ref="N84:N85"/>
    <mergeCell ref="O84:O85"/>
    <mergeCell ref="P84:P85"/>
    <mergeCell ref="Q84:Q85"/>
    <mergeCell ref="R84:R85"/>
    <mergeCell ref="S84:S85"/>
    <mergeCell ref="L82:L83"/>
    <mergeCell ref="M82:M83"/>
    <mergeCell ref="R64:R65"/>
    <mergeCell ref="S64:S65"/>
    <mergeCell ref="U84:U85"/>
    <mergeCell ref="V84:V85"/>
    <mergeCell ref="W84:W85"/>
    <mergeCell ref="X84:X85"/>
    <mergeCell ref="Y84:Y85"/>
    <mergeCell ref="Z84:Z85"/>
    <mergeCell ref="T82:T83"/>
    <mergeCell ref="U82:U83"/>
    <mergeCell ref="V82:V83"/>
    <mergeCell ref="W82:W83"/>
    <mergeCell ref="X82:X83"/>
    <mergeCell ref="Y82:Y83"/>
    <mergeCell ref="Z82:Z83"/>
    <mergeCell ref="T84:T85"/>
  </mergeCells>
  <hyperlinks>
    <hyperlink ref="F8" r:id="rId1"/>
  </hyperlinks>
  <pageMargins left="0.25" right="0.25" top="0.75" bottom="0.75" header="0.3" footer="0.3"/>
  <pageSetup paperSize="9" scale="40" fitToHeight="0" orientation="landscape" useFirstPageNumber="1" r:id="rId2"/>
  <headerFooter alignWithMargins="0">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План закупок</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m.butorin</dc:creator>
  <cp:lastModifiedBy>Хатунцев Юрий Владимирович</cp:lastModifiedBy>
  <cp:lastPrinted>2024-01-30T07:01:37Z</cp:lastPrinted>
  <dcterms:created xsi:type="dcterms:W3CDTF">2018-05-08T14:29:34Z</dcterms:created>
  <dcterms:modified xsi:type="dcterms:W3CDTF">2024-01-30T07:01:42Z</dcterms:modified>
</cp:coreProperties>
</file>