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закупки_2022_РЕГПОРЯДОК 44-ФЗ\5. кран автомобильный - 4 ед\"/>
    </mc:Choice>
  </mc:AlternateContent>
  <bookViews>
    <workbookView xWindow="0" yWindow="0" windowWidth="28800" windowHeight="12450"/>
  </bookViews>
  <sheets>
    <sheet name="Экскаватор-погрузчик" sheetId="5" r:id="rId1"/>
  </sheets>
  <definedNames>
    <definedName name="_xlnm.Print_Area" localSheetId="0">'Экскаватор-погрузчик'!$A$1:$K$18</definedName>
  </definedNames>
  <calcPr calcId="162913"/>
</workbook>
</file>

<file path=xl/calcChain.xml><?xml version="1.0" encoding="utf-8"?>
<calcChain xmlns="http://schemas.openxmlformats.org/spreadsheetml/2006/main">
  <c r="K8" i="5" l="1"/>
  <c r="K9" i="5" s="1"/>
  <c r="C4" i="5" s="1"/>
  <c r="I8" i="5"/>
  <c r="J8" i="5" s="1"/>
  <c r="H8" i="5"/>
</calcChain>
</file>

<file path=xl/sharedStrings.xml><?xml version="1.0" encoding="utf-8"?>
<sst xmlns="http://schemas.openxmlformats.org/spreadsheetml/2006/main" count="28" uniqueCount="28">
  <si>
    <t>Основные характеристики объекта закупки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</si>
  <si>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</si>
  <si>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Характеристики ценовой информации</t>
  </si>
  <si>
    <t>ед. измерения</t>
  </si>
  <si>
    <t>Количество (объем) продукции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</si>
  <si>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</si>
  <si>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</si>
  <si>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</si>
  <si>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</si>
  <si>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ИТОГО: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</si>
  <si>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</si>
  <si>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№2, (руб.) </t>
  </si>
  <si>
    <t xml:space="preserve">Цена единицы продукции, указанная в источнике №3, (руб.) </t>
  </si>
  <si>
    <t>Обоснование начальной (максимальной) цены Контракта
ОПИСАНИЕ ПРЕДМЕТА/НАИМЕНОВАНИЯ ЗАКУПКИ</t>
  </si>
  <si>
    <t xml:space="preserve">Используемый метод определения НМЦК с обоснованием: </t>
  </si>
  <si>
    <t>Расчет НМЦК</t>
  </si>
  <si>
    <t xml:space="preserve">Дата подготовки обоснования НМЦК: </t>
  </si>
  <si>
    <t>НМЦК с учетом округления цены за единицу (руб.)</t>
  </si>
  <si>
    <t xml:space="preserve">Расчет начальной (максимальной) цены Контракта методом сопоставимых рыночных цен (анализа рынка) </t>
  </si>
  <si>
    <t>Входящий  номер коммерческого предложения, источник №3 19-3/5584/003 от 23.05.2022г. на 1 листе;</t>
  </si>
  <si>
    <t xml:space="preserve">Приложение №1 к Извещению Раздел I. </t>
  </si>
  <si>
    <t>13.05.2022 г.</t>
  </si>
  <si>
    <t>Кран автомобильный</t>
  </si>
  <si>
    <t>шт</t>
  </si>
  <si>
    <t>Номер исходящего запроса:  19-3/5583  от 11.05.2022г.</t>
  </si>
  <si>
    <t>Входящий  номер коммерческого предложения, источник №1 19-3/5583/001 от 13.05.2022г. на 1 листе;</t>
  </si>
  <si>
    <t>Входящий  номер коммерческого предложения, источник №2 19-3/5583/002 от 13.05.2022г. на 1 листе;</t>
  </si>
  <si>
    <t>Входящий  номер коммерческого предложения, источник №3 19-3/5583/003 от 13.05.2022г. на 1 листе;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</si>
</sst>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25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</cellStyleXfs>
  <cellXfs count="47">
    <xf numFmtId="0" fontId="0" fillId="0" borderId="0" xfId="0"/>
    <xf numFmtId="0" fontId="18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15" xfId="0" applyFont="1" applyFill="1" applyBorder="1" applyAlignment="1">
      <alignment horizontal="center" vertical="top" wrapText="1"/>
    </xf>
    <xf numFmtId="0" fontId="20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 wrapText="1"/>
    </xf>
    <xf numFmtId="165" fontId="18" fillId="33" borderId="10" xfId="42" applyNumberFormat="1" applyFont="1" applyFill="1" applyBorder="1" applyAlignment="1">
      <alignment horizontal="center" vertical="center" wrapText="1"/>
    </xf>
    <xf numFmtId="4" fontId="20" fillId="33" borderId="10" xfId="0" applyNumberFormat="1" applyFont="1" applyFill="1" applyBorder="1" applyAlignment="1">
      <alignment horizontal="right" vertical="center"/>
    </xf>
    <xf numFmtId="4" fontId="18" fillId="33" borderId="10" xfId="0" applyNumberFormat="1" applyFont="1" applyFill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right" vertical="center"/>
    </xf>
    <xf numFmtId="4" fontId="19" fillId="33" borderId="10" xfId="0" applyNumberFormat="1" applyFont="1" applyFill="1" applyBorder="1"/>
    <xf numFmtId="0" fontId="20" fillId="33" borderId="0" xfId="0" applyFont="1" applyFill="1"/>
    <xf numFmtId="0" fontId="22" fillId="33" borderId="0" xfId="0" applyFont="1" applyFill="1"/>
    <xf numFmtId="0" fontId="18" fillId="33" borderId="11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/>
    </xf>
    <xf numFmtId="14" fontId="18" fillId="33" borderId="11" xfId="0" applyNumberFormat="1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9" fillId="33" borderId="11" xfId="0" applyFont="1" applyFill="1" applyBorder="1" applyAlignment="1">
      <alignment horizontal="right" vertical="center" wrapText="1"/>
    </xf>
    <xf numFmtId="0" fontId="0" fillId="33" borderId="13" xfId="0" applyFill="1" applyBorder="1" applyAlignment="1">
      <alignment horizontal="right" vertical="center" wrapText="1"/>
    </xf>
    <xf numFmtId="0" fontId="0" fillId="33" borderId="13" xfId="0" applyFill="1" applyBorder="1" applyAlignment="1">
      <alignment horizontal="right" vertical="center"/>
    </xf>
    <xf numFmtId="0" fontId="0" fillId="33" borderId="12" xfId="0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vertical="top" wrapText="1"/>
    </xf>
    <xf numFmtId="0" fontId="18" fillId="33" borderId="12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center" vertical="top" wrapText="1"/>
    </xf>
    <xf numFmtId="0" fontId="18" fillId="33" borderId="13" xfId="0" applyFont="1" applyFill="1" applyBorder="1" applyAlignment="1">
      <alignment horizontal="center" vertical="top" wrapText="1"/>
    </xf>
    <xf numFmtId="0" fontId="18" fillId="33" borderId="12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horizontal="left"/>
    </xf>
    <xf numFmtId="0" fontId="18" fillId="33" borderId="12" xfId="0" applyFont="1" applyFill="1" applyBorder="1" applyAlignment="1">
      <alignment horizontal="left"/>
    </xf>
    <xf numFmtId="165" fontId="18" fillId="33" borderId="11" xfId="43" applyFont="1" applyFill="1" applyBorder="1" applyAlignment="1">
      <alignment horizontal="left" vertical="center"/>
    </xf>
    <xf numFmtId="165" fontId="18" fillId="33" borderId="13" xfId="43" applyFont="1" applyFill="1" applyBorder="1" applyAlignment="1">
      <alignment horizontal="left" vertical="center"/>
    </xf>
    <xf numFmtId="165" fontId="18" fillId="33" borderId="12" xfId="43" applyFont="1" applyFill="1" applyBorder="1" applyAlignment="1">
      <alignment horizontal="left" vertical="center"/>
    </xf>
    <xf numFmtId="0" fontId="18" fillId="33" borderId="16" xfId="0" applyFont="1" applyFill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9" fillId="33" borderId="16" xfId="0" applyFont="1" applyFill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24" fillId="0" borderId="0" xfId="0" applyFont="1"/>
    <xf numFmtId="0" fontId="20" fillId="0" borderId="0" xfId="0" applyFont="1" applyFill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view="pageBreakPreview" zoomScale="85" zoomScaleNormal="100" zoomScaleSheetLayoutView="85" workbookViewId="0">
      <selection activeCell="I7" sqref="I7"/>
    </sheetView>
  </sheetViews>
  <sheetFormatPr defaultRowHeight="15" x14ac:dyDescent="0.25"/>
  <cols>
    <col min="1" max="1" width="6.140625" customWidth="1"/>
    <col min="2" max="2" width="64" customWidth="1"/>
    <col min="3" max="3" width="9.42578125" customWidth="1"/>
    <col min="4" max="4" width="11.42578125" bestFit="1" customWidth="1"/>
    <col min="5" max="5" width="21.7109375" customWidth="1"/>
    <col min="6" max="7" width="22.140625" customWidth="1"/>
    <col min="8" max="8" width="20.28515625" customWidth="1"/>
    <col min="9" max="9" width="17.140625" customWidth="1"/>
    <col min="10" max="10" width="14.7109375" bestFit="1" customWidth="1"/>
    <col min="11" max="11" width="17.5703125" customWidth="1"/>
  </cols>
  <sheetData>
    <row r="1" spans="1:11" ht="51" customHeight="1" x14ac:dyDescent="0.3">
      <c r="A1" s="39" t="s">
        <v>13</v>
      </c>
      <c r="B1" s="40"/>
      <c r="C1" s="40"/>
      <c r="D1" s="40"/>
      <c r="E1" s="40"/>
      <c r="F1" s="40"/>
      <c r="G1" s="40"/>
      <c r="H1" s="40"/>
      <c r="I1" s="40"/>
      <c r="J1" s="41" t="s">
        <v>20</v>
      </c>
      <c r="K1" s="42"/>
    </row>
    <row r="2" spans="1:11" s="43" customFormat="1" ht="18.75" customHeight="1" x14ac:dyDescent="0.3">
      <c r="A2" s="15" t="s">
        <v>0</v>
      </c>
      <c r="B2" s="16"/>
      <c r="C2" s="26" t="s">
        <v>8</v>
      </c>
      <c r="D2" s="27"/>
      <c r="E2" s="27"/>
      <c r="F2" s="27"/>
      <c r="G2" s="27"/>
      <c r="H2" s="27"/>
      <c r="I2" s="27"/>
      <c r="J2" s="27"/>
      <c r="K2" s="28"/>
    </row>
    <row r="3" spans="1:11" s="43" customFormat="1" ht="18.75" customHeight="1" x14ac:dyDescent="0.3">
      <c r="A3" s="29" t="s">
        <v>14</v>
      </c>
      <c r="B3" s="30"/>
      <c r="C3" s="31" t="s">
        <v>1</v>
      </c>
      <c r="D3" s="32"/>
      <c r="E3" s="32"/>
      <c r="F3" s="32"/>
      <c r="G3" s="32"/>
      <c r="H3" s="32"/>
      <c r="I3" s="32"/>
      <c r="J3" s="32"/>
      <c r="K3" s="33"/>
    </row>
    <row r="4" spans="1:11" s="43" customFormat="1" ht="18.75" customHeight="1" x14ac:dyDescent="0.3">
      <c r="A4" s="34" t="s">
        <v>15</v>
      </c>
      <c r="B4" s="35"/>
      <c r="C4" s="36" t="str">
        <f>K9&amp;" руб. (расчет приложен в виде отдельной таблицы)"</f>
        <v>54600000 руб. (расчет приложен в виде отдельной таблицы)</v>
      </c>
      <c r="D4" s="37"/>
      <c r="E4" s="37"/>
      <c r="F4" s="37"/>
      <c r="G4" s="37"/>
      <c r="H4" s="37"/>
      <c r="I4" s="37"/>
      <c r="J4" s="37"/>
      <c r="K4" s="38"/>
    </row>
    <row r="5" spans="1:11" s="43" customFormat="1" ht="18.75" customHeight="1" x14ac:dyDescent="0.3">
      <c r="A5" s="15" t="s">
        <v>16</v>
      </c>
      <c r="B5" s="16"/>
      <c r="C5" s="17" t="s">
        <v>21</v>
      </c>
      <c r="D5" s="18"/>
      <c r="E5" s="18"/>
      <c r="F5" s="18"/>
      <c r="G5" s="18"/>
      <c r="H5" s="18"/>
      <c r="I5" s="18"/>
      <c r="J5" s="18"/>
      <c r="K5" s="16"/>
    </row>
    <row r="6" spans="1:11" s="44" customFormat="1" ht="30.75" customHeight="1" x14ac:dyDescent="0.25">
      <c r="A6" s="19" t="s">
        <v>18</v>
      </c>
      <c r="B6" s="20"/>
      <c r="C6" s="20"/>
      <c r="D6" s="20"/>
      <c r="E6" s="20"/>
      <c r="F6" s="20"/>
      <c r="G6" s="20"/>
      <c r="H6" s="20"/>
      <c r="I6" s="20"/>
      <c r="J6" s="20"/>
      <c r="K6" s="21"/>
    </row>
    <row r="7" spans="1:11" s="43" customFormat="1" ht="194.25" customHeight="1" x14ac:dyDescent="0.3">
      <c r="A7" s="1"/>
      <c r="B7" s="2" t="s">
        <v>2</v>
      </c>
      <c r="C7" s="3" t="s">
        <v>3</v>
      </c>
      <c r="D7" s="4" t="s">
        <v>4</v>
      </c>
      <c r="E7" s="4" t="s">
        <v>10</v>
      </c>
      <c r="F7" s="1" t="s">
        <v>11</v>
      </c>
      <c r="G7" s="1" t="s">
        <v>12</v>
      </c>
      <c r="H7" s="5" t="s">
        <v>7</v>
      </c>
      <c r="I7" s="1" t="s">
        <v>5</v>
      </c>
      <c r="J7" s="1" t="s">
        <v>6</v>
      </c>
      <c r="K7" s="1" t="s">
        <v>17</v>
      </c>
    </row>
    <row r="8" spans="1:11" s="43" customFormat="1" ht="18.75" x14ac:dyDescent="0.3">
      <c r="A8" s="6">
        <v>1</v>
      </c>
      <c r="B8" s="7" t="s">
        <v>22</v>
      </c>
      <c r="C8" s="6" t="s">
        <v>23</v>
      </c>
      <c r="D8" s="6">
        <v>4</v>
      </c>
      <c r="E8" s="8">
        <v>13625000</v>
      </c>
      <c r="F8" s="8">
        <v>13665000</v>
      </c>
      <c r="G8" s="8">
        <v>13660000</v>
      </c>
      <c r="H8" s="9">
        <f>ROUND(AVERAGE(E8:G8),2)</f>
        <v>13650000</v>
      </c>
      <c r="I8" s="10">
        <f>STDEV(E8,F8,G8)</f>
        <v>21794.494717703368</v>
      </c>
      <c r="J8" s="10">
        <f>I8/H8*100</f>
        <v>0.15966662796852285</v>
      </c>
      <c r="K8" s="11">
        <f t="shared" ref="K8" si="0">ROUND(D8*H8,2)</f>
        <v>54600000</v>
      </c>
    </row>
    <row r="9" spans="1:11" s="43" customFormat="1" ht="15.75" customHeight="1" x14ac:dyDescent="0.3">
      <c r="A9" s="22" t="s">
        <v>9</v>
      </c>
      <c r="B9" s="23"/>
      <c r="C9" s="23"/>
      <c r="D9" s="23"/>
      <c r="E9" s="24"/>
      <c r="F9" s="24"/>
      <c r="G9" s="24"/>
      <c r="H9" s="24"/>
      <c r="I9" s="24"/>
      <c r="J9" s="25"/>
      <c r="K9" s="12">
        <f>SUM(K8:K8)</f>
        <v>54600000</v>
      </c>
    </row>
    <row r="10" spans="1:11" s="43" customFormat="1" ht="18.75" customHeight="1" x14ac:dyDescent="0.3"/>
    <row r="11" spans="1:11" s="43" customFormat="1" ht="18.75" customHeight="1" x14ac:dyDescent="0.3">
      <c r="A11" s="45"/>
      <c r="B11" s="46" t="s">
        <v>24</v>
      </c>
      <c r="C11" s="45"/>
      <c r="D11" s="45"/>
      <c r="E11" s="45"/>
      <c r="F11" s="45"/>
    </row>
    <row r="12" spans="1:11" s="43" customFormat="1" ht="18.75" customHeight="1" x14ac:dyDescent="0.3">
      <c r="A12" s="45"/>
      <c r="B12" s="46" t="s">
        <v>25</v>
      </c>
      <c r="C12" s="45"/>
      <c r="D12" s="45"/>
      <c r="E12" s="45"/>
      <c r="F12" s="45"/>
    </row>
    <row r="13" spans="1:11" s="43" customFormat="1" ht="18.75" customHeight="1" x14ac:dyDescent="0.3">
      <c r="A13" s="45"/>
      <c r="B13" s="46" t="s">
        <v>26</v>
      </c>
      <c r="C13" s="45"/>
      <c r="D13" s="45"/>
      <c r="E13" s="45"/>
      <c r="F13" s="45"/>
    </row>
    <row r="14" spans="1:11" s="43" customFormat="1" ht="18.75" customHeight="1" x14ac:dyDescent="0.3">
      <c r="A14" s="45"/>
      <c r="B14" s="46" t="s">
        <v>27</v>
      </c>
      <c r="C14" s="45"/>
      <c r="D14" s="45"/>
      <c r="E14" s="45"/>
      <c r="F14" s="45"/>
    </row>
    <row r="15" spans="1:11" ht="18.75" x14ac:dyDescent="0.3">
      <c r="B15" s="13" t="s">
        <v>19</v>
      </c>
    </row>
    <row r="16" spans="1:11" x14ac:dyDescent="0.25">
      <c r="B16" s="14"/>
    </row>
  </sheetData>
  <mergeCells count="12">
    <mergeCell ref="A1:I1"/>
    <mergeCell ref="J1:K1"/>
    <mergeCell ref="A9:J9"/>
    <mergeCell ref="A5:B5"/>
    <mergeCell ref="C5:K5"/>
    <mergeCell ref="A6:K6"/>
    <mergeCell ref="A2:B2"/>
    <mergeCell ref="C2:K2"/>
    <mergeCell ref="A3:B3"/>
    <mergeCell ref="C3:K3"/>
    <mergeCell ref="A4:B4"/>
    <mergeCell ref="C4:K4"/>
  </mergeCells>
  <pageMargins left="0.7" right="0.7" top="0.75" bottom="0.75" header="0.3" footer="0.3"/>
  <pageSetup paperSize="9" scale="5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Экскаватор-погрузчик</vt:lpstr>
      <vt:lpstr>'Экскаватор-погрузчик'!Область_печати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Орехова Анна Андреевна</cp:lastModifiedBy>
  <cp:lastPrinted>2022-05-23T11:08:19Z</cp:lastPrinted>
  <dcterms:created xsi:type="dcterms:W3CDTF">2017-07-07T10:59:11Z</dcterms:created>
  <dcterms:modified xsi:type="dcterms:W3CDTF">2022-06-24T09:46:38Z</dcterms:modified>
</cp:coreProperties>
</file>