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570" windowWidth="18735" windowHeight="11010"/>
  </bookViews>
  <sheets>
    <sheet name="Лист1" sheetId="2" r:id="rId1"/>
    <sheet name="Лист2" sheetId="3" r:id="rId2"/>
    <sheet name="Лист3" sheetId="4" r:id="rId3"/>
  </sheets>
  <definedNames>
    <definedName name="_GoBack" localSheetId="0">Лист1!#REF!</definedName>
  </definedNames>
  <calcPr calcId="144525"/>
</workbook>
</file>

<file path=xl/calcChain.xml><?xml version="1.0" encoding="utf-8"?>
<calcChain xmlns="http://schemas.openxmlformats.org/spreadsheetml/2006/main">
  <c r="K16" i="2" l="1"/>
  <c r="H11" i="2"/>
  <c r="K11" i="2" s="1"/>
  <c r="I11" i="2"/>
  <c r="H12" i="2"/>
  <c r="K12" i="2" s="1"/>
  <c r="I12" i="2"/>
  <c r="H13" i="2"/>
  <c r="I13" i="2"/>
  <c r="H14" i="2"/>
  <c r="K14" i="2" s="1"/>
  <c r="I14" i="2"/>
  <c r="H15" i="2"/>
  <c r="J15" i="2" s="1"/>
  <c r="I15" i="2"/>
  <c r="J14" i="2" l="1"/>
  <c r="J11" i="2"/>
  <c r="J13" i="2"/>
  <c r="J12" i="2"/>
  <c r="K15" i="2"/>
  <c r="K13" i="2"/>
  <c r="H10" i="2"/>
  <c r="K10" i="2" s="1"/>
  <c r="H9" i="2"/>
  <c r="K9" i="2" s="1"/>
  <c r="I10" i="2"/>
  <c r="J10" i="2" s="1"/>
  <c r="I9" i="2"/>
  <c r="J9" i="2" s="1"/>
  <c r="C5" i="2" l="1"/>
</calcChain>
</file>

<file path=xl/sharedStrings.xml><?xml version="1.0" encoding="utf-8"?>
<sst xmlns="http://schemas.openxmlformats.org/spreadsheetml/2006/main" count="39" uniqueCount="33">
  <si>
    <t>Обоснование начальной (максимальной) цены договора
ОПИСАНИЕ ПРЕДМЕТА/НАИМЕНОВАНИЯ ЗАКУПКИ</t>
  </si>
  <si>
    <t>Основные характеристики объекта закупки</t>
  </si>
  <si>
    <t xml:space="preserve">Используемый метод определения НМЦД с обоснованием: </t>
  </si>
  <si>
    <t xml:space="preserve">Метод сопоставимых рыночных цен (анализа рынка)
В соответствии с ч.6 статьи 22 Федерального закона от 05.04.2013 N 44-ФЗ "О контрактной системе в сфере закупок товаров, работ, услуг для обеспечения государственных и муниципальных нужд" метод сопоставимых рыночных цен (анализа рынка) является приоритетным для определения и обоснования начальной (максимальной) цены контракта
</t>
  </si>
  <si>
    <t>Расчет НМЦД</t>
  </si>
  <si>
    <t xml:space="preserve">Дата подготовки обоснования НМЦД: </t>
  </si>
  <si>
    <t xml:space="preserve">Расчет начальной (максимальной) цены договора методом сопоставимых рыночных цен (анализа рынка) </t>
  </si>
  <si>
    <t>Характеристики ценовой информации</t>
  </si>
  <si>
    <t>ед. измерения</t>
  </si>
  <si>
    <t>Количество (объем) продукции</t>
  </si>
  <si>
    <t xml:space="preserve">Цена единицы продукции, указанная в источнике №1 с НДС, (руб.) </t>
  </si>
  <si>
    <t xml:space="preserve">Цена единицы продукции, указанная в источнике №3 с НДС, (руб.) </t>
  </si>
  <si>
    <t xml:space="preserve">Среднее квадратичное отклонение </t>
  </si>
  <si>
    <t xml:space="preserve">коэффициент вариации цен         V (%)                    (не должен превышать 33%) </t>
  </si>
  <si>
    <t>НМЦД договора с учетом округления цены за единицу (руб.)</t>
  </si>
  <si>
    <t>ИТОГО:</t>
  </si>
  <si>
    <t>Средняя арифметическая величина цены единицы продукции изм. с округлением (руб.)</t>
  </si>
  <si>
    <t>Наименование, ГОСТ и технические характеристики согласно технического задания</t>
  </si>
  <si>
    <t xml:space="preserve">Цена единицы продукции, указанная в источнике №2 с НДС, (руб.) </t>
  </si>
  <si>
    <t>Приложение № 3
к Извещению по запросу котировок 
№ 202</t>
  </si>
  <si>
    <t>Отвод стальной крутоизогнутый, бесшовный приварной, угол 90° Ø 57*3,5 мм</t>
  </si>
  <si>
    <t>Отвод стальной крутоизогнутый, бесшовный приварной, угол 90° Ø 133×4 мм</t>
  </si>
  <si>
    <t>Отвод стальной крутоизогнутый, бесшовный приварной, угол 90° Ø 219×6 мм</t>
  </si>
  <si>
    <t>шт.</t>
  </si>
  <si>
    <t>Отвод стальной крутоизогнутый, бесшовный приварной, угол 90° Ø 76×3,5 мм</t>
  </si>
  <si>
    <t>Отвод стальной крутоизогнутый, бесшовный приварной, угол 90° Ø 89×3,5 мм</t>
  </si>
  <si>
    <t>Отвод стальной крутоизогнутый, бесшовный приварной, угол 90° Ø 108×4 мм</t>
  </si>
  <si>
    <t>Отвод стальной крутоизогнутый, бесшовный приварной, угол 90° Ø 159×4,5 мм</t>
  </si>
  <si>
    <t>26.08.2019г.</t>
  </si>
  <si>
    <t>Номер исходящего запроса:  04-46/5946 от 19.08.2019г.</t>
  </si>
  <si>
    <t>Входящий  номер коммерческого предложения, источник №1  04/04-46/5946/267 от 26.08.2019г. на 1 листе;</t>
  </si>
  <si>
    <t>Входящий  номер коммерческого предложения, источник №2  04/04-46/5946/268 от 26.08.2019г. на 1 листе;</t>
  </si>
  <si>
    <t>Входящий  номер коммерческого предложения, источник №3  04/04-46/5946/269 от 26.08.2019г. на 1 листе;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</si>
</sst>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sz val="12"/>
      <color rgb="FF9C65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sz val="12"/>
      <color rgb="FF006100"/>
      <name val="Times New Roman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7" applyNumberFormat="0" applyAlignment="0" applyProtection="0"/>
    <xf numFmtId="0" fontId="11" fillId="27" borderId="8" applyNumberFormat="0" applyAlignment="0" applyProtection="0"/>
    <xf numFmtId="0" fontId="12" fillId="27" borderId="7" applyNumberFormat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7" fillId="28" borderId="13" applyNumberFormat="0" applyAlignment="0" applyProtection="0"/>
    <xf numFmtId="0" fontId="18" fillId="0" borderId="0" applyNumberFormat="0" applyFill="0" applyBorder="0" applyAlignment="0" applyProtection="0"/>
    <xf numFmtId="0" fontId="19" fillId="29" borderId="0" applyNumberFormat="0" applyBorder="0" applyAlignment="0" applyProtection="0"/>
    <xf numFmtId="0" fontId="20" fillId="30" borderId="0" applyNumberFormat="0" applyBorder="0" applyAlignment="0" applyProtection="0"/>
    <xf numFmtId="0" fontId="21" fillId="0" borderId="0" applyNumberFormat="0" applyFill="0" applyBorder="0" applyAlignment="0" applyProtection="0"/>
    <xf numFmtId="0" fontId="1" fillId="31" borderId="14" applyNumberFormat="0" applyFont="0" applyAlignment="0" applyProtection="0"/>
    <xf numFmtId="0" fontId="22" fillId="0" borderId="15" applyNumberFormat="0" applyFill="0" applyAlignment="0" applyProtection="0"/>
    <xf numFmtId="0" fontId="23" fillId="0" borderId="0" applyNumberFormat="0" applyFill="0" applyBorder="0" applyAlignment="0" applyProtection="0"/>
    <xf numFmtId="0" fontId="24" fillId="32" borderId="0" applyNumberFormat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right" vertical="center"/>
    </xf>
    <xf numFmtId="4" fontId="3" fillId="0" borderId="1" xfId="0" applyNumberFormat="1" applyFont="1" applyBorder="1"/>
    <xf numFmtId="0" fontId="4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/>
    <xf numFmtId="4" fontId="2" fillId="0" borderId="4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2" fillId="0" borderId="5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top" wrapText="1"/>
    </xf>
    <xf numFmtId="0" fontId="0" fillId="0" borderId="17" xfId="0" applyBorder="1" applyAlignment="1">
      <alignment horizontal="right" vertical="center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zoomScale="80" zoomScaleNormal="80" zoomScaleSheetLayoutView="100" workbookViewId="0">
      <selection activeCell="Y13" sqref="Y13"/>
    </sheetView>
  </sheetViews>
  <sheetFormatPr defaultRowHeight="18.75" customHeight="1" x14ac:dyDescent="0.3"/>
  <cols>
    <col min="1" max="1" width="6.140625" style="1" customWidth="1"/>
    <col min="2" max="2" width="64" style="1" customWidth="1"/>
    <col min="3" max="3" width="9.42578125" style="1" customWidth="1"/>
    <col min="4" max="4" width="15.140625" style="1" customWidth="1"/>
    <col min="5" max="6" width="17.28515625" style="1" customWidth="1"/>
    <col min="7" max="7" width="16.85546875" style="1" customWidth="1"/>
    <col min="8" max="8" width="20.85546875" style="1" customWidth="1"/>
    <col min="9" max="9" width="17" style="1" customWidth="1"/>
    <col min="10" max="10" width="12" style="1" customWidth="1"/>
    <col min="11" max="11" width="17.5703125" style="1" customWidth="1"/>
    <col min="12" max="13" width="9.140625" style="1" hidden="1" customWidth="1"/>
    <col min="14" max="14" width="0.140625" style="1" hidden="1" customWidth="1"/>
    <col min="15" max="18" width="9.140625" style="1" hidden="1" customWidth="1"/>
    <col min="19" max="16384" width="9.140625" style="1"/>
  </cols>
  <sheetData>
    <row r="1" spans="1:17" ht="56.25" customHeight="1" x14ac:dyDescent="0.3">
      <c r="I1" s="38" t="s">
        <v>19</v>
      </c>
      <c r="J1" s="38"/>
      <c r="K1" s="38"/>
    </row>
    <row r="2" spans="1:17" x14ac:dyDescent="0.3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</row>
    <row r="3" spans="1:17" ht="18.75" customHeight="1" x14ac:dyDescent="0.3">
      <c r="A3" s="18" t="s">
        <v>1</v>
      </c>
      <c r="B3" s="19"/>
      <c r="C3" s="30" t="s">
        <v>17</v>
      </c>
      <c r="D3" s="31"/>
      <c r="E3" s="31"/>
      <c r="F3" s="31"/>
      <c r="G3" s="31"/>
      <c r="H3" s="31"/>
      <c r="I3" s="31"/>
      <c r="J3" s="31"/>
      <c r="K3" s="32"/>
    </row>
    <row r="4" spans="1:17" ht="18.75" customHeight="1" x14ac:dyDescent="0.3">
      <c r="A4" s="33" t="s">
        <v>2</v>
      </c>
      <c r="B4" s="34"/>
      <c r="C4" s="35" t="s">
        <v>3</v>
      </c>
      <c r="D4" s="36"/>
      <c r="E4" s="36"/>
      <c r="F4" s="36"/>
      <c r="G4" s="36"/>
      <c r="H4" s="36"/>
      <c r="I4" s="36"/>
      <c r="J4" s="36"/>
      <c r="K4" s="37"/>
    </row>
    <row r="5" spans="1:17" ht="18.75" customHeight="1" x14ac:dyDescent="0.3">
      <c r="A5" s="27" t="s">
        <v>4</v>
      </c>
      <c r="B5" s="28"/>
      <c r="C5" s="18" t="str">
        <f>K16&amp;" руб. (расчет приложен в виде отдельной таблицы)"</f>
        <v>280491,7 руб. (расчет приложен в виде отдельной таблицы)</v>
      </c>
      <c r="D5" s="20"/>
      <c r="E5" s="20"/>
      <c r="F5" s="20"/>
      <c r="G5" s="20"/>
      <c r="H5" s="20"/>
      <c r="I5" s="20"/>
      <c r="J5" s="20"/>
      <c r="K5" s="19"/>
    </row>
    <row r="6" spans="1:17" ht="18.75" customHeight="1" x14ac:dyDescent="0.3">
      <c r="A6" s="18" t="s">
        <v>5</v>
      </c>
      <c r="B6" s="19"/>
      <c r="C6" s="18" t="s">
        <v>28</v>
      </c>
      <c r="D6" s="20"/>
      <c r="E6" s="20"/>
      <c r="F6" s="20"/>
      <c r="G6" s="20"/>
      <c r="H6" s="20"/>
      <c r="I6" s="20"/>
      <c r="J6" s="20"/>
      <c r="K6" s="19"/>
    </row>
    <row r="7" spans="1:17" s="3" customFormat="1" ht="30.75" customHeight="1" x14ac:dyDescent="0.25">
      <c r="A7" s="21" t="s">
        <v>6</v>
      </c>
      <c r="B7" s="22"/>
      <c r="C7" s="22"/>
      <c r="D7" s="22"/>
      <c r="E7" s="22"/>
      <c r="F7" s="22"/>
      <c r="G7" s="22"/>
      <c r="H7" s="22"/>
      <c r="I7" s="22"/>
      <c r="J7" s="22"/>
      <c r="K7" s="23"/>
    </row>
    <row r="8" spans="1:17" ht="194.25" customHeight="1" x14ac:dyDescent="0.3">
      <c r="A8" s="4"/>
      <c r="B8" s="5" t="s">
        <v>7</v>
      </c>
      <c r="C8" s="4" t="s">
        <v>8</v>
      </c>
      <c r="D8" s="41" t="s">
        <v>9</v>
      </c>
      <c r="E8" s="2" t="s">
        <v>10</v>
      </c>
      <c r="F8" s="2" t="s">
        <v>18</v>
      </c>
      <c r="G8" s="2" t="s">
        <v>11</v>
      </c>
      <c r="H8" s="9" t="s">
        <v>16</v>
      </c>
      <c r="I8" s="2" t="s">
        <v>12</v>
      </c>
      <c r="J8" s="2" t="s">
        <v>13</v>
      </c>
      <c r="K8" s="2" t="s">
        <v>14</v>
      </c>
    </row>
    <row r="9" spans="1:17" ht="38.25" customHeight="1" x14ac:dyDescent="0.3">
      <c r="A9" s="10">
        <v>1</v>
      </c>
      <c r="B9" s="39" t="s">
        <v>20</v>
      </c>
      <c r="C9" s="15" t="s">
        <v>23</v>
      </c>
      <c r="D9" s="15">
        <v>150</v>
      </c>
      <c r="E9" s="12">
        <v>150</v>
      </c>
      <c r="F9" s="12">
        <v>157.5</v>
      </c>
      <c r="G9" s="6">
        <v>97.43</v>
      </c>
      <c r="H9" s="13">
        <f>ROUND(AVERAGE(E9:G9),2)</f>
        <v>134.97999999999999</v>
      </c>
      <c r="I9" s="6">
        <f>STDEV(E9,F9,G9)</f>
        <v>32.73189015827429</v>
      </c>
      <c r="J9" s="6">
        <f>I9/H9*100</f>
        <v>24.249437070880347</v>
      </c>
      <c r="K9" s="14">
        <f>ROUND(D9*H9,2)</f>
        <v>20247</v>
      </c>
      <c r="L9" s="1">
        <v>780</v>
      </c>
      <c r="M9" s="7">
        <v>760</v>
      </c>
      <c r="N9" s="1">
        <v>765</v>
      </c>
      <c r="P9" s="1">
        <v>156184.25</v>
      </c>
      <c r="Q9" s="1">
        <v>154259</v>
      </c>
    </row>
    <row r="10" spans="1:17" ht="34.5" customHeight="1" x14ac:dyDescent="0.3">
      <c r="A10" s="10">
        <v>2</v>
      </c>
      <c r="B10" s="40" t="s">
        <v>24</v>
      </c>
      <c r="C10" s="15" t="s">
        <v>23</v>
      </c>
      <c r="D10" s="15">
        <v>75</v>
      </c>
      <c r="E10" s="12">
        <v>170</v>
      </c>
      <c r="F10" s="6">
        <v>178.5</v>
      </c>
      <c r="G10" s="6">
        <v>151.12</v>
      </c>
      <c r="H10" s="13">
        <f>ROUND(AVERAGE(E10:G10),2)</f>
        <v>166.54</v>
      </c>
      <c r="I10" s="6">
        <f>STDEV(E10,F10,G10)</f>
        <v>14.014092906784938</v>
      </c>
      <c r="J10" s="6">
        <f>I10/H10*100</f>
        <v>8.4148510308544129</v>
      </c>
      <c r="K10" s="14">
        <f>ROUND(D10*H10,2)</f>
        <v>12490.5</v>
      </c>
      <c r="M10" s="16"/>
    </row>
    <row r="11" spans="1:17" ht="34.5" customHeight="1" x14ac:dyDescent="0.3">
      <c r="A11" s="10">
        <v>3</v>
      </c>
      <c r="B11" s="40" t="s">
        <v>25</v>
      </c>
      <c r="C11" s="15" t="s">
        <v>23</v>
      </c>
      <c r="D11" s="15">
        <v>100</v>
      </c>
      <c r="E11" s="12">
        <v>230</v>
      </c>
      <c r="F11" s="6">
        <v>241.5</v>
      </c>
      <c r="G11" s="6">
        <v>207.94</v>
      </c>
      <c r="H11" s="13">
        <f t="shared" ref="H11:H15" si="0">ROUND(AVERAGE(E11:G11),2)</f>
        <v>226.48</v>
      </c>
      <c r="I11" s="6">
        <f t="shared" ref="I11:I15" si="1">STDEV(E11,F11,G11)</f>
        <v>17.054653323946518</v>
      </c>
      <c r="J11" s="6">
        <f t="shared" ref="J11:J15" si="2">I11/H11*100</f>
        <v>7.53031319496049</v>
      </c>
      <c r="K11" s="14">
        <f t="shared" ref="K11:K15" si="3">ROUND(D11*H11,2)</f>
        <v>22648</v>
      </c>
      <c r="M11" s="16"/>
    </row>
    <row r="12" spans="1:17" ht="34.5" customHeight="1" x14ac:dyDescent="0.3">
      <c r="A12" s="10">
        <v>4</v>
      </c>
      <c r="B12" s="40" t="s">
        <v>26</v>
      </c>
      <c r="C12" s="15" t="s">
        <v>23</v>
      </c>
      <c r="D12" s="15">
        <v>100</v>
      </c>
      <c r="E12" s="12">
        <v>371</v>
      </c>
      <c r="F12" s="6">
        <v>389</v>
      </c>
      <c r="G12" s="6">
        <v>318.05</v>
      </c>
      <c r="H12" s="13">
        <f t="shared" si="0"/>
        <v>359.35</v>
      </c>
      <c r="I12" s="6">
        <f t="shared" si="1"/>
        <v>36.881804456940543</v>
      </c>
      <c r="J12" s="6">
        <f t="shared" si="2"/>
        <v>10.263476960328521</v>
      </c>
      <c r="K12" s="14">
        <f t="shared" si="3"/>
        <v>35935</v>
      </c>
      <c r="M12" s="16"/>
    </row>
    <row r="13" spans="1:17" ht="34.5" customHeight="1" x14ac:dyDescent="0.3">
      <c r="A13" s="10">
        <v>5</v>
      </c>
      <c r="B13" s="39" t="s">
        <v>21</v>
      </c>
      <c r="C13" s="15" t="s">
        <v>23</v>
      </c>
      <c r="D13" s="15">
        <v>20</v>
      </c>
      <c r="E13" s="12">
        <v>539</v>
      </c>
      <c r="F13" s="6">
        <v>565</v>
      </c>
      <c r="G13" s="6">
        <v>506.87</v>
      </c>
      <c r="H13" s="13">
        <f t="shared" si="0"/>
        <v>536.96</v>
      </c>
      <c r="I13" s="6">
        <f t="shared" si="1"/>
        <v>29.118819229723808</v>
      </c>
      <c r="J13" s="6">
        <f t="shared" si="2"/>
        <v>5.4229028660838434</v>
      </c>
      <c r="K13" s="14">
        <f t="shared" si="3"/>
        <v>10739.2</v>
      </c>
      <c r="M13" s="16"/>
    </row>
    <row r="14" spans="1:17" ht="34.5" customHeight="1" x14ac:dyDescent="0.3">
      <c r="A14" s="10">
        <v>6</v>
      </c>
      <c r="B14" s="40" t="s">
        <v>27</v>
      </c>
      <c r="C14" s="15" t="s">
        <v>23</v>
      </c>
      <c r="D14" s="15">
        <v>100</v>
      </c>
      <c r="E14" s="12">
        <v>791</v>
      </c>
      <c r="F14" s="6">
        <v>830</v>
      </c>
      <c r="G14" s="6">
        <v>804.29</v>
      </c>
      <c r="H14" s="13">
        <f t="shared" si="0"/>
        <v>808.43</v>
      </c>
      <c r="I14" s="6">
        <f t="shared" si="1"/>
        <v>19.826868133923728</v>
      </c>
      <c r="J14" s="6">
        <f t="shared" si="2"/>
        <v>2.4525151384688506</v>
      </c>
      <c r="K14" s="14">
        <f t="shared" si="3"/>
        <v>80843</v>
      </c>
      <c r="M14" s="16"/>
    </row>
    <row r="15" spans="1:17" ht="34.5" customHeight="1" x14ac:dyDescent="0.3">
      <c r="A15" s="10">
        <v>7</v>
      </c>
      <c r="B15" s="40" t="s">
        <v>22</v>
      </c>
      <c r="C15" s="15" t="s">
        <v>23</v>
      </c>
      <c r="D15" s="15">
        <v>50</v>
      </c>
      <c r="E15" s="12">
        <v>1920</v>
      </c>
      <c r="F15" s="6">
        <v>2016</v>
      </c>
      <c r="G15" s="6">
        <v>1919.35</v>
      </c>
      <c r="H15" s="13">
        <f t="shared" si="0"/>
        <v>1951.78</v>
      </c>
      <c r="I15" s="6">
        <f t="shared" si="1"/>
        <v>55.614214310132411</v>
      </c>
      <c r="J15" s="6">
        <f t="shared" si="2"/>
        <v>2.8494099903745509</v>
      </c>
      <c r="K15" s="14">
        <f t="shared" si="3"/>
        <v>97589</v>
      </c>
      <c r="M15" s="16"/>
    </row>
    <row r="16" spans="1:17" ht="15.75" customHeight="1" x14ac:dyDescent="0.3">
      <c r="A16" s="24" t="s">
        <v>15</v>
      </c>
      <c r="B16" s="25"/>
      <c r="C16" s="42"/>
      <c r="D16" s="42"/>
      <c r="E16" s="25"/>
      <c r="F16" s="25"/>
      <c r="G16" s="25"/>
      <c r="H16" s="25"/>
      <c r="I16" s="25"/>
      <c r="J16" s="26"/>
      <c r="K16" s="8">
        <f>SUM(K9:K15)</f>
        <v>280491.7</v>
      </c>
    </row>
    <row r="17" spans="1:11" ht="18.75" customHeight="1" x14ac:dyDescent="0.3">
      <c r="A17" s="11"/>
      <c r="B17" s="11" t="s">
        <v>29</v>
      </c>
      <c r="C17" s="11"/>
      <c r="D17" s="11"/>
      <c r="E17" s="11"/>
      <c r="F17" s="11"/>
      <c r="G17" s="11"/>
      <c r="H17" s="11"/>
      <c r="I17" s="11"/>
      <c r="J17" s="11"/>
      <c r="K17" s="11"/>
    </row>
    <row r="18" spans="1:11" ht="18.75" customHeight="1" x14ac:dyDescent="0.3">
      <c r="A18" s="11"/>
      <c r="B18" s="11" t="s">
        <v>30</v>
      </c>
      <c r="C18" s="11"/>
      <c r="D18" s="11"/>
      <c r="E18" s="11"/>
      <c r="F18" s="11"/>
      <c r="G18" s="11"/>
      <c r="H18" s="11"/>
      <c r="I18" s="11"/>
      <c r="J18" s="11"/>
      <c r="K18" s="11"/>
    </row>
    <row r="19" spans="1:11" ht="18.75" customHeight="1" x14ac:dyDescent="0.3">
      <c r="A19" s="11"/>
      <c r="B19" s="11" t="s">
        <v>31</v>
      </c>
      <c r="C19" s="11"/>
      <c r="D19" s="11"/>
      <c r="E19" s="11"/>
      <c r="F19" s="11"/>
      <c r="G19" s="11"/>
      <c r="H19" s="11"/>
      <c r="I19" s="11"/>
      <c r="J19" s="11"/>
      <c r="K19" s="11"/>
    </row>
    <row r="20" spans="1:11" ht="18.75" customHeight="1" x14ac:dyDescent="0.3">
      <c r="A20" s="11"/>
      <c r="B20" s="11" t="s">
        <v>32</v>
      </c>
      <c r="C20" s="11"/>
      <c r="D20" s="11"/>
      <c r="E20" s="11"/>
      <c r="F20" s="11"/>
      <c r="G20" s="11"/>
      <c r="H20" s="11"/>
      <c r="I20" s="11"/>
      <c r="J20" s="11"/>
      <c r="K20" s="11"/>
    </row>
    <row r="21" spans="1:11" ht="18.75" customHeight="1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1" ht="18.75" customHeight="1" x14ac:dyDescent="0.3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spans="1:11" ht="18.75" customHeight="1" x14ac:dyDescent="0.3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spans="1:11" ht="18.75" customHeight="1" x14ac:dyDescent="0.3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pans="1:11" ht="18.75" customHeight="1" x14ac:dyDescent="0.3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1:11" ht="18.75" customHeight="1" x14ac:dyDescent="0.3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1" ht="18.75" customHeight="1" x14ac:dyDescent="0.3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  <row r="28" spans="1:11" ht="18.75" customHeight="1" x14ac:dyDescent="0.3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</row>
    <row r="29" spans="1:11" ht="18.75" customHeight="1" x14ac:dyDescent="0.3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0" spans="1:11" ht="18.75" customHeight="1" x14ac:dyDescent="0.3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</row>
    <row r="31" spans="1:11" ht="18.75" customHeight="1" x14ac:dyDescent="0.3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</row>
    <row r="32" spans="1:11" ht="18.75" customHeight="1" x14ac:dyDescent="0.3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</row>
    <row r="33" spans="2:10" ht="80.25" customHeight="1" x14ac:dyDescent="0.3">
      <c r="B33" s="17"/>
      <c r="C33" s="17"/>
      <c r="D33" s="17"/>
      <c r="E33" s="17"/>
      <c r="F33" s="17"/>
      <c r="G33" s="17"/>
      <c r="H33" s="17"/>
      <c r="I33" s="17"/>
      <c r="J33" s="17"/>
    </row>
  </sheetData>
  <mergeCells count="13">
    <mergeCell ref="I1:K1"/>
    <mergeCell ref="A5:B5"/>
    <mergeCell ref="C5:K5"/>
    <mergeCell ref="A2:J2"/>
    <mergeCell ref="A3:B3"/>
    <mergeCell ref="C3:K3"/>
    <mergeCell ref="A4:B4"/>
    <mergeCell ref="C4:K4"/>
    <mergeCell ref="B33:J33"/>
    <mergeCell ref="A6:B6"/>
    <mergeCell ref="C6:K6"/>
    <mergeCell ref="A7:K7"/>
    <mergeCell ref="A16:J16"/>
  </mergeCells>
  <phoneticPr fontId="5" type="noConversion"/>
  <pageMargins left="0" right="0" top="0.2" bottom="1.1599999999999999" header="0.2" footer="8.06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B1:B25"/>
    </sheetView>
  </sheetViews>
  <sheetFormatPr defaultRowHeight="15" customHeight="1" x14ac:dyDescent="0.2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user226</cp:lastModifiedBy>
  <cp:lastPrinted>2019-07-17T11:10:11Z</cp:lastPrinted>
  <dcterms:created xsi:type="dcterms:W3CDTF">2017-07-07T10:59:11Z</dcterms:created>
  <dcterms:modified xsi:type="dcterms:W3CDTF">2019-09-09T08:58:58Z</dcterms:modified>
</cp:coreProperties>
</file>